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65"/>
  </bookViews>
  <sheets>
    <sheet name="Worksheet # 1" sheetId="1" r:id="rId1"/>
    <sheet name="Operating Formulas"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F37" i="1"/>
  <c r="F36" i="1"/>
  <c r="F39" i="1" s="1"/>
  <c r="F35" i="1"/>
  <c r="F34" i="1"/>
  <c r="F32" i="1"/>
  <c r="E32" i="1"/>
  <c r="F31" i="1"/>
  <c r="E31" i="1"/>
  <c r="F30" i="1" l="1"/>
  <c r="E30" i="1"/>
  <c r="E29" i="1"/>
  <c r="F29" i="1"/>
  <c r="E28" i="1"/>
  <c r="F28" i="1"/>
  <c r="F27" i="1"/>
  <c r="E27" i="1"/>
  <c r="E26" i="1"/>
  <c r="F26" i="1"/>
  <c r="F25" i="1"/>
  <c r="E25" i="1"/>
  <c r="F24" i="1"/>
  <c r="E24" i="1"/>
  <c r="F23" i="1"/>
  <c r="E23" i="1"/>
  <c r="F22" i="1"/>
  <c r="E22" i="1"/>
  <c r="F21" i="1"/>
  <c r="E21" i="1"/>
  <c r="E18" i="1" l="1"/>
  <c r="E19" i="1" s="1"/>
  <c r="E15" i="1"/>
  <c r="E16" i="1" s="1"/>
  <c r="F14" i="1"/>
  <c r="E14" i="1"/>
  <c r="F17" i="1"/>
  <c r="F13" i="1"/>
  <c r="F15" i="1" s="1"/>
  <c r="E13" i="1"/>
  <c r="E17" i="1"/>
  <c r="F16" i="1" l="1"/>
  <c r="F18" i="1"/>
  <c r="F19" i="1" s="1"/>
</calcChain>
</file>

<file path=xl/sharedStrings.xml><?xml version="1.0" encoding="utf-8"?>
<sst xmlns="http://schemas.openxmlformats.org/spreadsheetml/2006/main" count="161" uniqueCount="117">
  <si>
    <t>Produce Department Case Study</t>
  </si>
  <si>
    <t xml:space="preserve">Store Sales </t>
  </si>
  <si>
    <t>Produce Sales</t>
  </si>
  <si>
    <t>Beginning Inventory</t>
  </si>
  <si>
    <t>Ending Inventory</t>
  </si>
  <si>
    <t>Labor Hours</t>
  </si>
  <si>
    <t>Purchases</t>
  </si>
  <si>
    <t>2nd Q</t>
  </si>
  <si>
    <t>1st Q</t>
  </si>
  <si>
    <t xml:space="preserve">Actual Results </t>
  </si>
  <si>
    <t>Income Statement Calculations</t>
  </si>
  <si>
    <t>Cost of Goods Sold</t>
  </si>
  <si>
    <t>COGS as a % of Sales</t>
  </si>
  <si>
    <t xml:space="preserve">Gross Profit </t>
  </si>
  <si>
    <t>Gross Margin</t>
  </si>
  <si>
    <t>Labor Rate</t>
  </si>
  <si>
    <t>Gross Profit/ Sales =</t>
  </si>
  <si>
    <t>Labor Dollars / Sales =</t>
  </si>
  <si>
    <t>Sales-COGS $  =</t>
  </si>
  <si>
    <t>Gross Profit $ - Labor $ =</t>
  </si>
  <si>
    <t>%</t>
  </si>
  <si>
    <t>Additional Calculations</t>
  </si>
  <si>
    <t>Average Produce Sales per Week</t>
  </si>
  <si>
    <t>Produce Share of Store Sales</t>
  </si>
  <si>
    <t>Sales per Labor Hours (SPLH)</t>
  </si>
  <si>
    <t>Average Wage</t>
  </si>
  <si>
    <t>Full Time Equivalents (FTE)</t>
  </si>
  <si>
    <t>Shifts (8 hour) / Day</t>
  </si>
  <si>
    <t>Waste &amp; Sampling %</t>
  </si>
  <si>
    <t>Inventory Change</t>
  </si>
  <si>
    <t>Average Inventory</t>
  </si>
  <si>
    <t>Quarterly Inventory Turns</t>
  </si>
  <si>
    <t>Average Days to Sell Inventory</t>
  </si>
  <si>
    <t>$</t>
  </si>
  <si>
    <t xml:space="preserve">Average Labor Hours per Week </t>
  </si>
  <si>
    <t>Produce Sales Calculations</t>
  </si>
  <si>
    <t xml:space="preserve">Produce Quarterly Sales Increase </t>
  </si>
  <si>
    <t xml:space="preserve"> $ Change = Current Period $ - Prior Period $</t>
  </si>
  <si>
    <t xml:space="preserve">Store Quarterly Sales Increase </t>
  </si>
  <si>
    <r>
      <t>Produce Change in</t>
    </r>
    <r>
      <rPr>
        <b/>
        <sz val="11"/>
        <color theme="5" tint="-0.249977111117893"/>
        <rFont val="Calibri"/>
        <family val="2"/>
        <scheme val="minor"/>
      </rPr>
      <t xml:space="preserve"> Net Contribution </t>
    </r>
  </si>
  <si>
    <r>
      <t xml:space="preserve">Produce Change in </t>
    </r>
    <r>
      <rPr>
        <b/>
        <sz val="11"/>
        <color theme="5" tint="-0.249977111117893"/>
        <rFont val="Calibri"/>
        <family val="2"/>
        <scheme val="minor"/>
      </rPr>
      <t>Net Contribution</t>
    </r>
    <r>
      <rPr>
        <b/>
        <sz val="11"/>
        <color theme="1"/>
        <rFont val="Calibri"/>
        <family val="2"/>
        <scheme val="minor"/>
      </rPr>
      <t xml:space="preserve"> </t>
    </r>
  </si>
  <si>
    <t>Labor Wages in Dollars</t>
  </si>
  <si>
    <t>Waste &amp; Sampling</t>
  </si>
  <si>
    <t>FORMULAS</t>
  </si>
  <si>
    <t>Margin Pricing</t>
  </si>
  <si>
    <t>Retail Price</t>
  </si>
  <si>
    <t xml:space="preserve">Cost of Goods Sold </t>
  </si>
  <si>
    <t>=retail price X ( 1.00 - margin)</t>
  </si>
  <si>
    <t xml:space="preserve">Cost of Goods Sold: Item </t>
  </si>
  <si>
    <t>Cost of Goods Sold:  Period</t>
  </si>
  <si>
    <t xml:space="preserve">Cost of Goods Sold % </t>
  </si>
  <si>
    <t xml:space="preserve"> = cost of goods sold / sales</t>
  </si>
  <si>
    <t>Gross Margin Profit</t>
  </si>
  <si>
    <t xml:space="preserve">Gross Profit  dollars $ </t>
  </si>
  <si>
    <t xml:space="preserve">Gross Profit  margin percentage % </t>
  </si>
  <si>
    <t xml:space="preserve"> = gross profit / sales </t>
  </si>
  <si>
    <t xml:space="preserve"> = sales - margin</t>
  </si>
  <si>
    <t>Labor &amp; Expenses</t>
  </si>
  <si>
    <t xml:space="preserve"> =payroll / sales</t>
  </si>
  <si>
    <t xml:space="preserve">Average wage  $ </t>
  </si>
  <si>
    <t>Sales per Labor Hour</t>
  </si>
  <si>
    <t>= payroll / hours</t>
  </si>
  <si>
    <t xml:space="preserve"> ' = sales / hours</t>
  </si>
  <si>
    <t>= gross margin $ - labor $</t>
  </si>
  <si>
    <t>Margin - Labor $</t>
  </si>
  <si>
    <t xml:space="preserve">Margin - Labor % </t>
  </si>
  <si>
    <t xml:space="preserve">= margin -labor $ / sales </t>
  </si>
  <si>
    <t xml:space="preserve">Packaging supplies </t>
  </si>
  <si>
    <t xml:space="preserve"> = supplies &amp; packaging / sales</t>
  </si>
  <si>
    <t xml:space="preserve">Waste / Shrink </t>
  </si>
  <si>
    <t xml:space="preserve"> = waste / sales</t>
  </si>
  <si>
    <t xml:space="preserve">Contribution Margin </t>
  </si>
  <si>
    <t>Net Contribution $</t>
  </si>
  <si>
    <t xml:space="preserve">Net Contribution % </t>
  </si>
  <si>
    <t xml:space="preserve">=gross profit - payroll-packaging supplies </t>
  </si>
  <si>
    <t>= net contribution /sales</t>
  </si>
  <si>
    <t xml:space="preserve">Comparative Periods as % </t>
  </si>
  <si>
    <t>= (recent sales-prior sales)/ prior sales</t>
  </si>
  <si>
    <t xml:space="preserve">Rate of Increase </t>
  </si>
  <si>
    <t>= difference / smaller number</t>
  </si>
  <si>
    <t xml:space="preserve">Inventory </t>
  </si>
  <si>
    <t xml:space="preserve">Inventory change </t>
  </si>
  <si>
    <t>=starting inventory - ending inventory</t>
  </si>
  <si>
    <t xml:space="preserve">Average Inventory </t>
  </si>
  <si>
    <t>=(starting inventory + ending inventory) / 2</t>
  </si>
  <si>
    <t xml:space="preserve">Inventory Turnover </t>
  </si>
  <si>
    <t xml:space="preserve">=COGS / Average Inventory </t>
  </si>
  <si>
    <t>Comparative Periods Sales &amp; Rates</t>
  </si>
  <si>
    <t>= difference / larger number</t>
  </si>
  <si>
    <t xml:space="preserve">Rate of Discount </t>
  </si>
  <si>
    <t>Produce Sales/ Weeks in Period (13)</t>
  </si>
  <si>
    <t>Purchases + Beginnning Inventory -Ending Inventory=</t>
  </si>
  <si>
    <t xml:space="preserve">COGS $/ Sales =     </t>
  </si>
  <si>
    <r>
      <t>Margin Minus Labor</t>
    </r>
    <r>
      <rPr>
        <b/>
        <sz val="9"/>
        <color theme="5" tint="-0.249977111117893"/>
        <rFont val="Calibri"/>
        <family val="2"/>
        <scheme val="minor"/>
      </rPr>
      <t xml:space="preserve"> (net contribution in dollars) </t>
    </r>
  </si>
  <si>
    <r>
      <t xml:space="preserve">Margin Minus Labor </t>
    </r>
    <r>
      <rPr>
        <b/>
        <sz val="9"/>
        <color theme="5" tint="-0.249977111117893"/>
        <rFont val="Calibri"/>
        <family val="2"/>
        <scheme val="minor"/>
      </rPr>
      <t xml:space="preserve">(net contribution as %) </t>
    </r>
  </si>
  <si>
    <t xml:space="preserve">MML $ / Sales =    </t>
  </si>
  <si>
    <t>% = ($ change) / Prior Period $</t>
  </si>
  <si>
    <t>Days in Period / Quarterly Inventory Turns =</t>
  </si>
  <si>
    <t>COGS $ / Average Inventory =</t>
  </si>
  <si>
    <t>(Beginning Inventory + ending Inventory ) / 2 =</t>
  </si>
  <si>
    <t>Ending Inventory - Beginning Inventory =</t>
  </si>
  <si>
    <t>Waste &amp; Sampling $ / Produce Sales =</t>
  </si>
  <si>
    <t>Avg Labor Hours per week / 40 =</t>
  </si>
  <si>
    <t>Labor Hours / Weeks in Period =</t>
  </si>
  <si>
    <t>Labor $ / Labor Hours=</t>
  </si>
  <si>
    <t>Produce Sales / Labor Hours =</t>
  </si>
  <si>
    <t>Produce Sales/ Store Sales =</t>
  </si>
  <si>
    <t>Important Operating Formulas</t>
  </si>
  <si>
    <t>= beginning inventory + puchases - ending inventory</t>
  </si>
  <si>
    <t xml:space="preserve"> = Sales -cost of goods sold </t>
  </si>
  <si>
    <t xml:space="preserve">   =cost /(1.00-margin)</t>
  </si>
  <si>
    <t xml:space="preserve">Labor Rate 5 </t>
  </si>
  <si>
    <t>1Q answers</t>
  </si>
  <si>
    <t>2Q answers</t>
  </si>
  <si>
    <t>Used with permission from Allen Seidner, Thought for Food Consulting, © 2013</t>
  </si>
  <si>
    <t>(Avg Labor Hours per week/ 7 ) / 8  =</t>
  </si>
  <si>
    <r>
      <t>Use this exercise to increase financial aptitude and better understand the way these categories relate to each other. Enter your answers in the grey cells (if you are working digitally, answers will be checked for correctness).</t>
    </r>
    <r>
      <rPr>
        <b/>
        <sz val="10"/>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</si>
</sst>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theme="5" tint="-0.249977111117893"/>
      <name val="Calibri"/>
      <family val="2"/>
      <scheme val="minor"/>
    </font>
    <font>
      <b/>
      <sz val="18"/>
      <color theme="0"/>
      <name val="Calibri"/>
      <family val="2"/>
      <scheme val="minor"/>
    </font>
    <font>
      <b/>
      <sz val="14"/>
      <color theme="0"/>
      <name val="Calibri"/>
      <family val="2"/>
      <scheme val="minor"/>
    </font>
    <font>
      <sz val="9"/>
      <color theme="1"/>
      <name val="Calibri"/>
      <family val="2"/>
      <scheme val="minor"/>
    </font>
    <font>
      <b/>
      <sz val="9"/>
      <color theme="0"/>
      <name val="Calibri"/>
      <family val="2"/>
      <scheme val="minor"/>
    </font>
    <font>
      <b/>
      <sz val="9"/>
      <color theme="5" tint="-0.249977111117893"/>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8"/>
      <color theme="0"/>
      <name val="Calibri"/>
      <family val="2"/>
      <scheme val="minor"/>
    </font>
    <font>
      <sz val="10"/>
      <name val="Calibri"/>
      <family val="2"/>
      <scheme val="minor"/>
    </font>
    <font>
      <b/>
      <sz val="10"/>
      <color rgb="FFFF0000"/>
      <name val="Calibri"/>
      <family val="2"/>
      <scheme val="minor"/>
    </font>
  </fonts>
  <fills count="5">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81">
    <xf numFmtId="0" fontId="0" fillId="0" borderId="0" xfId="0"/>
    <xf numFmtId="0" fontId="0" fillId="0" borderId="0" xfId="0" applyAlignment="1">
      <alignment horizontal="center"/>
    </xf>
    <xf numFmtId="0" fontId="0" fillId="0" borderId="0" xfId="0" applyAlignment="1">
      <alignment horizontal="right"/>
    </xf>
    <xf numFmtId="0" fontId="2" fillId="0" borderId="0" xfId="0" applyFont="1"/>
    <xf numFmtId="0" fontId="2" fillId="0" borderId="0" xfId="0" applyFont="1" applyAlignment="1">
      <alignment horizontal="left"/>
    </xf>
    <xf numFmtId="0" fontId="0" fillId="2" borderId="0" xfId="0" applyFill="1"/>
    <xf numFmtId="0" fontId="0" fillId="0" borderId="0" xfId="0" quotePrefix="1" applyAlignment="1">
      <alignment horizontal="center"/>
    </xf>
    <xf numFmtId="0" fontId="0" fillId="0" borderId="0" xfId="0" applyFont="1" applyAlignment="1">
      <alignment horizontal="right"/>
    </xf>
    <xf numFmtId="0" fontId="2" fillId="0" borderId="1" xfId="0" applyFont="1" applyBorder="1" applyAlignment="1">
      <alignment horizontal="right"/>
    </xf>
    <xf numFmtId="0" fontId="8" fillId="0" borderId="1" xfId="0" applyFont="1" applyBorder="1" applyAlignment="1">
      <alignment horizontal="center"/>
    </xf>
    <xf numFmtId="0" fontId="8" fillId="0" borderId="1" xfId="0" applyFont="1" applyBorder="1" applyAlignment="1">
      <alignment horizontal="center" vertical="top" wrapText="1"/>
    </xf>
    <xf numFmtId="0" fontId="8" fillId="0" borderId="0" xfId="0" applyFont="1" applyBorder="1" applyAlignment="1">
      <alignment horizontal="center"/>
    </xf>
    <xf numFmtId="0" fontId="11" fillId="0" borderId="0" xfId="0" applyFont="1" applyAlignment="1">
      <alignment horizontal="left"/>
    </xf>
    <xf numFmtId="0" fontId="12" fillId="0" borderId="0" xfId="0" applyFont="1" applyAlignment="1">
      <alignment horizontal="center"/>
    </xf>
    <xf numFmtId="0" fontId="12" fillId="2" borderId="0" xfId="0" applyFont="1" applyFill="1"/>
    <xf numFmtId="0" fontId="11" fillId="0" borderId="0" xfId="0" applyFont="1"/>
    <xf numFmtId="0" fontId="0" fillId="0" borderId="0" xfId="0" quotePrefix="1" applyAlignment="1">
      <alignment horizontal="center" wrapText="1"/>
    </xf>
    <xf numFmtId="0" fontId="0" fillId="0" borderId="0" xfId="0" applyAlignment="1">
      <alignment horizontal="center" wrapText="1"/>
    </xf>
    <xf numFmtId="0" fontId="2" fillId="0" borderId="0" xfId="0" applyFont="1" applyAlignment="1">
      <alignment horizontal="center"/>
    </xf>
    <xf numFmtId="0" fontId="0" fillId="0" borderId="0" xfId="0" applyBorder="1" applyAlignment="1">
      <alignment horizontal="left"/>
    </xf>
    <xf numFmtId="0" fontId="0" fillId="0" borderId="0" xfId="0" applyBorder="1" applyAlignment="1">
      <alignment horizontal="right"/>
    </xf>
    <xf numFmtId="0" fontId="8" fillId="0" borderId="1" xfId="0" applyFont="1" applyBorder="1" applyAlignment="1">
      <alignment horizont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6" fontId="0" fillId="0" borderId="0" xfId="0" applyNumberFormat="1" applyAlignment="1">
      <alignment horizontal="center" vertical="center"/>
    </xf>
    <xf numFmtId="10" fontId="0" fillId="0" borderId="0" xfId="2" applyNumberFormat="1" applyFont="1" applyAlignment="1">
      <alignment horizontal="center"/>
    </xf>
    <xf numFmtId="10" fontId="0" fillId="0" borderId="0" xfId="0" applyNumberFormat="1" applyAlignment="1">
      <alignment horizontal="center"/>
    </xf>
    <xf numFmtId="164" fontId="0" fillId="0" borderId="0" xfId="0" applyNumberFormat="1" applyAlignment="1">
      <alignment horizontal="center"/>
    </xf>
    <xf numFmtId="10" fontId="0" fillId="0" borderId="0" xfId="2" applyNumberFormat="1" applyFont="1" applyAlignment="1">
      <alignment horizontal="center" vertical="center"/>
    </xf>
    <xf numFmtId="0" fontId="2" fillId="0" borderId="5" xfId="0" applyFont="1" applyBorder="1"/>
    <xf numFmtId="44" fontId="0" fillId="0" borderId="0" xfId="1" applyNumberFormat="1" applyFont="1"/>
    <xf numFmtId="165" fontId="0" fillId="0" borderId="0" xfId="0" applyNumberFormat="1" applyAlignment="1">
      <alignment horizontal="center" vertical="center"/>
    </xf>
    <xf numFmtId="0" fontId="2" fillId="4" borderId="4" xfId="0" applyFont="1" applyFill="1" applyBorder="1" applyAlignment="1">
      <alignment horizontal="right"/>
    </xf>
    <xf numFmtId="164" fontId="0" fillId="4" borderId="1" xfId="0" applyNumberFormat="1" applyFill="1" applyBorder="1" applyAlignment="1">
      <alignment horizontal="center"/>
    </xf>
    <xf numFmtId="0" fontId="4" fillId="4" borderId="1" xfId="0" applyFont="1" applyFill="1" applyBorder="1" applyAlignment="1">
      <alignment horizontal="right"/>
    </xf>
    <xf numFmtId="164" fontId="4" fillId="4" borderId="1" xfId="0" applyNumberFormat="1" applyFont="1" applyFill="1" applyBorder="1" applyAlignment="1">
      <alignment horizontal="center"/>
    </xf>
    <xf numFmtId="0" fontId="2" fillId="4" borderId="1" xfId="0" applyFont="1" applyFill="1" applyBorder="1" applyAlignment="1">
      <alignment horizontal="right"/>
    </xf>
    <xf numFmtId="1" fontId="0" fillId="4" borderId="1" xfId="0" applyNumberFormat="1" applyFill="1" applyBorder="1" applyAlignment="1">
      <alignment horizontal="center"/>
    </xf>
    <xf numFmtId="0" fontId="2" fillId="4" borderId="6" xfId="0" applyFont="1" applyFill="1" applyBorder="1" applyAlignment="1">
      <alignment horizontal="right"/>
    </xf>
    <xf numFmtId="164" fontId="0" fillId="4" borderId="6" xfId="0" applyNumberFormat="1" applyFill="1" applyBorder="1" applyAlignment="1">
      <alignment horizontal="center"/>
    </xf>
    <xf numFmtId="0" fontId="1" fillId="2" borderId="8" xfId="0" applyFont="1" applyFill="1" applyBorder="1" applyAlignment="1">
      <alignment horizontal="right" vertical="center"/>
    </xf>
    <xf numFmtId="0" fontId="2" fillId="0" borderId="9" xfId="0" applyFont="1" applyBorder="1" applyAlignment="1">
      <alignment horizontal="right" vertical="center"/>
    </xf>
    <xf numFmtId="0" fontId="2" fillId="0" borderId="9" xfId="0" applyFont="1" applyBorder="1" applyAlignment="1">
      <alignment horizontal="right"/>
    </xf>
    <xf numFmtId="0" fontId="2" fillId="0" borderId="9" xfId="0" applyFont="1" applyBorder="1" applyAlignment="1">
      <alignment horizontal="right" vertical="center" wrapText="1"/>
    </xf>
    <xf numFmtId="0" fontId="2" fillId="0" borderId="10" xfId="0" applyFont="1" applyBorder="1" applyAlignment="1">
      <alignment horizontal="right" wrapText="1"/>
    </xf>
    <xf numFmtId="0" fontId="1" fillId="2" borderId="7" xfId="0" applyFont="1" applyFill="1" applyBorder="1" applyAlignment="1">
      <alignment horizontal="right"/>
    </xf>
    <xf numFmtId="10" fontId="0" fillId="0" borderId="0" xfId="0" applyNumberFormat="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0" fontId="2" fillId="0" borderId="0" xfId="0" applyFont="1" applyBorder="1"/>
    <xf numFmtId="0" fontId="9" fillId="2" borderId="0" xfId="0" applyFont="1" applyFill="1" applyBorder="1" applyAlignment="1">
      <alignment horizontal="center"/>
    </xf>
    <xf numFmtId="0" fontId="1" fillId="2" borderId="0" xfId="0" applyFont="1" applyFill="1" applyBorder="1" applyAlignment="1">
      <alignment horizontal="center"/>
    </xf>
    <xf numFmtId="0" fontId="1" fillId="2" borderId="11" xfId="0" applyFont="1" applyFill="1" applyBorder="1" applyAlignment="1">
      <alignment horizontal="center"/>
    </xf>
    <xf numFmtId="0" fontId="3" fillId="2" borderId="0" xfId="0" applyFont="1" applyFill="1" applyBorder="1" applyAlignment="1">
      <alignment horizontal="center"/>
    </xf>
    <xf numFmtId="0" fontId="3" fillId="2" borderId="11" xfId="0" applyFont="1" applyFill="1" applyBorder="1" applyAlignment="1">
      <alignment horizontal="center"/>
    </xf>
    <xf numFmtId="164" fontId="0" fillId="4" borderId="4" xfId="0" applyNumberFormat="1" applyFill="1" applyBorder="1" applyAlignment="1">
      <alignment horizontal="center"/>
    </xf>
    <xf numFmtId="0" fontId="1" fillId="2"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6" fontId="0" fillId="0" borderId="1" xfId="0" applyNumberFormat="1" applyBorder="1" applyAlignment="1" applyProtection="1">
      <alignment horizontal="left" vertical="center"/>
      <protection locked="0"/>
    </xf>
    <xf numFmtId="10" fontId="0" fillId="0" borderId="1" xfId="0" applyNumberFormat="1" applyBorder="1" applyAlignment="1" applyProtection="1">
      <alignment horizontal="right" vertical="center"/>
      <protection locked="0"/>
    </xf>
    <xf numFmtId="10" fontId="0" fillId="0" borderId="1" xfId="2" applyNumberFormat="1" applyFont="1" applyBorder="1" applyAlignment="1" applyProtection="1">
      <alignment horizontal="right" vertical="center"/>
      <protection locked="0"/>
    </xf>
    <xf numFmtId="164" fontId="0" fillId="0" borderId="1" xfId="1" applyNumberFormat="1" applyFont="1" applyBorder="1" applyAlignment="1" applyProtection="1">
      <alignment horizontal="left" vertical="center"/>
      <protection locked="0"/>
    </xf>
    <xf numFmtId="8" fontId="0" fillId="0" borderId="1" xfId="0" applyNumberFormat="1" applyBorder="1" applyAlignment="1" applyProtection="1">
      <alignment horizontal="left" vertical="center"/>
      <protection locked="0"/>
    </xf>
    <xf numFmtId="165" fontId="0" fillId="0" borderId="1" xfId="1" applyNumberFormat="1" applyFont="1" applyBorder="1" applyAlignment="1" applyProtection="1">
      <alignment horizontal="left"/>
      <protection locked="0"/>
    </xf>
    <xf numFmtId="165" fontId="0" fillId="0" borderId="1" xfId="1" applyNumberFormat="1" applyFont="1"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2" fontId="0" fillId="0" borderId="1" xfId="0" applyNumberFormat="1" applyBorder="1" applyAlignment="1" applyProtection="1">
      <alignment horizontal="center"/>
      <protection locked="0"/>
    </xf>
    <xf numFmtId="10" fontId="0" fillId="0" borderId="1" xfId="0" applyNumberFormat="1" applyBorder="1" applyAlignment="1" applyProtection="1">
      <alignment horizontal="right"/>
      <protection locked="0"/>
    </xf>
    <xf numFmtId="164" fontId="0" fillId="0" borderId="1" xfId="0" applyNumberFormat="1" applyBorder="1" applyAlignment="1" applyProtection="1">
      <alignment horizontal="left" vertical="center"/>
      <protection locked="0"/>
    </xf>
    <xf numFmtId="2" fontId="0" fillId="0" borderId="2" xfId="0" applyNumberFormat="1" applyBorder="1" applyAlignment="1" applyProtection="1">
      <alignment horizontal="center"/>
      <protection locked="0"/>
    </xf>
    <xf numFmtId="0" fontId="6" fillId="2" borderId="7" xfId="0" applyFont="1" applyFill="1" applyBorder="1" applyAlignment="1">
      <alignment horizontal="center"/>
    </xf>
    <xf numFmtId="0" fontId="6" fillId="2" borderId="0" xfId="0" applyFont="1" applyFill="1" applyBorder="1" applyAlignment="1">
      <alignment horizontal="center"/>
    </xf>
    <xf numFmtId="0" fontId="6" fillId="2" borderId="11" xfId="0" applyFont="1" applyFill="1" applyBorder="1" applyAlignment="1">
      <alignment horizontal="center"/>
    </xf>
    <xf numFmtId="0" fontId="15"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0" borderId="0" xfId="0" applyFont="1" applyAlignment="1">
      <alignment horizontal="center"/>
    </xf>
    <xf numFmtId="0" fontId="7" fillId="2" borderId="0" xfId="0" applyFont="1" applyFill="1" applyAlignment="1">
      <alignment horizontal="center"/>
    </xf>
  </cellXfs>
  <cellStyles count="3">
    <cellStyle name="Currency" xfId="1" builtinId="4"/>
    <cellStyle name="Normal" xfId="0" builtinId="0"/>
    <cellStyle name="Percent" xfId="2" builtinId="5"/>
  </cellStyles>
  <dxfs count="177">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patternType="solid">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2"/>
        </patternFill>
      </fill>
    </dxf>
    <dxf>
      <fill>
        <patternFill>
          <bgColor theme="2"/>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9" tint="0.59996337778862885"/>
        </patternFill>
      </fill>
    </dxf>
    <dxf>
      <fill>
        <patternFill>
          <bgColor rgb="FFFF0000"/>
        </patternFill>
      </fill>
    </dxf>
    <dxf>
      <fill>
        <patternFill>
          <bgColor theme="2"/>
        </patternFill>
      </fill>
    </dxf>
    <dxf>
      <fill>
        <patternFill>
          <bgColor theme="2"/>
        </patternFill>
      </fill>
    </dxf>
    <dxf>
      <fill>
        <patternFill>
          <bgColor theme="9" tint="0.59996337778862885"/>
        </patternFill>
      </fill>
    </dxf>
    <dxf>
      <fill>
        <patternFill patternType="solid">
          <bgColor rgb="FFFF0000"/>
        </patternFill>
      </fill>
    </dxf>
    <dxf>
      <fill>
        <patternFill>
          <bgColor theme="2"/>
        </patternFill>
      </fill>
    </dxf>
    <dxf>
      <fill>
        <patternFill>
          <bgColor theme="2"/>
        </patternFill>
      </fill>
    </dxf>
    <dxf>
      <font>
        <b val="0"/>
        <i val="0"/>
        <color auto="1"/>
      </font>
      <fill>
        <patternFill>
          <bgColor theme="9" tint="0.59996337778862885"/>
        </patternFill>
      </fill>
    </dxf>
    <dxf>
      <font>
        <b val="0"/>
        <i val="0"/>
      </font>
      <fill>
        <patternFill>
          <bgColor rgb="FFFF0000"/>
        </patternFill>
      </fill>
    </dxf>
    <dxf>
      <font>
        <b val="0"/>
        <i val="0"/>
      </font>
      <fill>
        <patternFill>
          <bgColor theme="2"/>
        </patternFill>
      </fill>
    </dxf>
    <dxf>
      <fill>
        <patternFill>
          <bgColor them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485775</xdr:colOff>
      <xdr:row>1</xdr:row>
      <xdr:rowOff>266700</xdr:rowOff>
    </xdr:from>
    <xdr:ext cx="184731" cy="264560"/>
    <xdr:sp macro="" textlink="">
      <xdr:nvSpPr>
        <xdr:cNvPr id="3" name="TextBox 2"/>
        <xdr:cNvSpPr txBox="1"/>
      </xdr:nvSpPr>
      <xdr:spPr>
        <a:xfrm>
          <a:off x="8010525"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285750</xdr:colOff>
      <xdr:row>2</xdr:row>
      <xdr:rowOff>114301</xdr:rowOff>
    </xdr:from>
    <xdr:to>
      <xdr:col>2</xdr:col>
      <xdr:colOff>123825</xdr:colOff>
      <xdr:row>2</xdr:row>
      <xdr:rowOff>438151</xdr:rowOff>
    </xdr:to>
    <xdr:sp macro="" textlink="">
      <xdr:nvSpPr>
        <xdr:cNvPr id="4" name="Pentagon 3"/>
        <xdr:cNvSpPr/>
      </xdr:nvSpPr>
      <xdr:spPr>
        <a:xfrm>
          <a:off x="2600325" y="838201"/>
          <a:ext cx="2238375" cy="323850"/>
        </a:xfrm>
        <a:prstGeom prst="homePlate">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361951</xdr:colOff>
      <xdr:row>2</xdr:row>
      <xdr:rowOff>152401</xdr:rowOff>
    </xdr:from>
    <xdr:to>
      <xdr:col>1</xdr:col>
      <xdr:colOff>2305050</xdr:colOff>
      <xdr:row>2</xdr:row>
      <xdr:rowOff>428625</xdr:rowOff>
    </xdr:to>
    <xdr:sp macro="" textlink="">
      <xdr:nvSpPr>
        <xdr:cNvPr id="2" name="TextBox 1"/>
        <xdr:cNvSpPr txBox="1"/>
      </xdr:nvSpPr>
      <xdr:spPr>
        <a:xfrm>
          <a:off x="2676526" y="876301"/>
          <a:ext cx="1943099" cy="276224"/>
        </a:xfrm>
        <a:prstGeom prst="rect">
          <a:avLst/>
        </a:prstGeom>
        <a:noFill/>
        <a:ln>
          <a:no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en-US" sz="1100"/>
            <a:t>1 quarter = 13 weeks</a:t>
          </a:r>
          <a:r>
            <a:rPr lang="en-US" sz="1100" baseline="0"/>
            <a:t> = 91 days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Normal="100" workbookViewId="0">
      <pane ySplit="11" topLeftCell="A12" activePane="bottomLeft" state="frozen"/>
      <selection pane="bottomLeft" activeCell="I14" sqref="I14"/>
    </sheetView>
  </sheetViews>
  <sheetFormatPr defaultRowHeight="15" x14ac:dyDescent="0.25"/>
  <cols>
    <col min="1" max="1" width="34.7109375" style="3" customWidth="1"/>
    <col min="2" max="2" width="36" style="1" customWidth="1"/>
    <col min="3" max="3" width="12.42578125" style="1" customWidth="1"/>
    <col min="4" max="4" width="12" style="1" customWidth="1"/>
    <col min="5" max="5" width="11.5703125" hidden="1" customWidth="1"/>
    <col min="6" max="6" width="17.85546875" hidden="1" customWidth="1"/>
  </cols>
  <sheetData>
    <row r="1" spans="1:7" ht="23.25" x14ac:dyDescent="0.35">
      <c r="A1" s="73" t="s">
        <v>0</v>
      </c>
      <c r="B1" s="74"/>
      <c r="C1" s="74"/>
      <c r="D1" s="75"/>
      <c r="E1" s="25" t="s">
        <v>112</v>
      </c>
      <c r="F1" s="24" t="s">
        <v>113</v>
      </c>
      <c r="G1" s="1"/>
    </row>
    <row r="2" spans="1:7" ht="33.75" customHeight="1" x14ac:dyDescent="0.25">
      <c r="A2" s="76" t="s">
        <v>116</v>
      </c>
      <c r="B2" s="77"/>
      <c r="C2" s="77"/>
      <c r="D2" s="78"/>
      <c r="E2" s="17"/>
      <c r="F2" s="1"/>
      <c r="G2" s="1"/>
    </row>
    <row r="3" spans="1:7" ht="43.5" customHeight="1" x14ac:dyDescent="0.25">
      <c r="A3" s="58" t="s">
        <v>9</v>
      </c>
      <c r="B3" s="59"/>
      <c r="C3" s="59" t="s">
        <v>8</v>
      </c>
      <c r="D3" s="60" t="s">
        <v>7</v>
      </c>
      <c r="E3" s="1"/>
      <c r="F3" s="1"/>
      <c r="G3" s="1"/>
    </row>
    <row r="4" spans="1:7" x14ac:dyDescent="0.25">
      <c r="A4" s="51"/>
      <c r="B4" s="34" t="s">
        <v>1</v>
      </c>
      <c r="C4" s="57">
        <v>1348000</v>
      </c>
      <c r="D4" s="57">
        <v>1462000</v>
      </c>
    </row>
    <row r="5" spans="1:7" ht="18.75" x14ac:dyDescent="0.3">
      <c r="A5" s="51"/>
      <c r="B5" s="36" t="s">
        <v>2</v>
      </c>
      <c r="C5" s="37">
        <v>234350</v>
      </c>
      <c r="D5" s="37">
        <v>266180</v>
      </c>
    </row>
    <row r="6" spans="1:7" x14ac:dyDescent="0.25">
      <c r="A6" s="51"/>
      <c r="B6" s="38" t="s">
        <v>3</v>
      </c>
      <c r="C6" s="35">
        <v>9560</v>
      </c>
      <c r="D6" s="35">
        <v>10420</v>
      </c>
    </row>
    <row r="7" spans="1:7" x14ac:dyDescent="0.25">
      <c r="A7" s="51"/>
      <c r="B7" s="38" t="s">
        <v>4</v>
      </c>
      <c r="C7" s="35">
        <v>10420</v>
      </c>
      <c r="D7" s="35">
        <v>7140</v>
      </c>
    </row>
    <row r="8" spans="1:7" x14ac:dyDescent="0.25">
      <c r="A8" s="51"/>
      <c r="B8" s="38" t="s">
        <v>42</v>
      </c>
      <c r="C8" s="35">
        <v>18650</v>
      </c>
      <c r="D8" s="35">
        <v>14780</v>
      </c>
    </row>
    <row r="9" spans="1:7" x14ac:dyDescent="0.25">
      <c r="A9" s="51"/>
      <c r="B9" s="38" t="s">
        <v>5</v>
      </c>
      <c r="C9" s="39">
        <v>2802</v>
      </c>
      <c r="D9" s="39">
        <v>2490</v>
      </c>
    </row>
    <row r="10" spans="1:7" x14ac:dyDescent="0.25">
      <c r="A10" s="51"/>
      <c r="B10" s="38" t="s">
        <v>41</v>
      </c>
      <c r="C10" s="35">
        <v>28120</v>
      </c>
      <c r="D10" s="35">
        <v>27650</v>
      </c>
    </row>
    <row r="11" spans="1:7" ht="15.75" thickBot="1" x14ac:dyDescent="0.3">
      <c r="A11" s="31"/>
      <c r="B11" s="40" t="s">
        <v>6</v>
      </c>
      <c r="C11" s="41">
        <v>169260</v>
      </c>
      <c r="D11" s="41">
        <v>175570</v>
      </c>
    </row>
    <row r="12" spans="1:7" x14ac:dyDescent="0.25">
      <c r="A12" s="42" t="s">
        <v>10</v>
      </c>
      <c r="B12" s="52" t="s">
        <v>43</v>
      </c>
      <c r="C12" s="53" t="s">
        <v>8</v>
      </c>
      <c r="D12" s="54" t="s">
        <v>7</v>
      </c>
    </row>
    <row r="13" spans="1:7" ht="24.75" x14ac:dyDescent="0.25">
      <c r="A13" s="43" t="s">
        <v>11</v>
      </c>
      <c r="B13" s="21" t="s">
        <v>91</v>
      </c>
      <c r="C13" s="61" t="s">
        <v>33</v>
      </c>
      <c r="D13" s="61" t="s">
        <v>33</v>
      </c>
      <c r="E13" s="26">
        <f>C11+C6-C7</f>
        <v>168400</v>
      </c>
      <c r="F13" s="26">
        <f>D11+D6-D7</f>
        <v>178850</v>
      </c>
    </row>
    <row r="14" spans="1:7" x14ac:dyDescent="0.25">
      <c r="A14" s="44" t="s">
        <v>12</v>
      </c>
      <c r="B14" s="9" t="s">
        <v>92</v>
      </c>
      <c r="C14" s="62" t="s">
        <v>20</v>
      </c>
      <c r="D14" s="63" t="s">
        <v>20</v>
      </c>
      <c r="E14" s="27">
        <f>E13/C5</f>
        <v>0.71858331555365906</v>
      </c>
      <c r="F14" s="28">
        <f>F13/D5</f>
        <v>0.67191374258020886</v>
      </c>
    </row>
    <row r="15" spans="1:7" x14ac:dyDescent="0.25">
      <c r="A15" s="44" t="s">
        <v>13</v>
      </c>
      <c r="B15" s="9" t="s">
        <v>18</v>
      </c>
      <c r="C15" s="61" t="s">
        <v>33</v>
      </c>
      <c r="D15" s="61" t="s">
        <v>33</v>
      </c>
      <c r="E15" s="29">
        <f>C5-E13</f>
        <v>65950</v>
      </c>
      <c r="F15" s="29">
        <f>D5-F13</f>
        <v>87330</v>
      </c>
    </row>
    <row r="16" spans="1:7" x14ac:dyDescent="0.25">
      <c r="A16" s="44" t="s">
        <v>14</v>
      </c>
      <c r="B16" s="9" t="s">
        <v>16</v>
      </c>
      <c r="C16" s="63" t="s">
        <v>20</v>
      </c>
      <c r="D16" s="63" t="s">
        <v>20</v>
      </c>
      <c r="E16" s="28">
        <f>E15/C5</f>
        <v>0.28141668444634094</v>
      </c>
      <c r="F16" s="28">
        <f>F15/D5</f>
        <v>0.32808625741979114</v>
      </c>
    </row>
    <row r="17" spans="1:6" x14ac:dyDescent="0.25">
      <c r="A17" s="44" t="s">
        <v>15</v>
      </c>
      <c r="B17" s="9" t="s">
        <v>17</v>
      </c>
      <c r="C17" s="63" t="s">
        <v>20</v>
      </c>
      <c r="D17" s="63" t="s">
        <v>20</v>
      </c>
      <c r="E17" s="27">
        <f>C10/C5</f>
        <v>0.11999146575634734</v>
      </c>
      <c r="F17" s="27">
        <f>D10/D5</f>
        <v>0.10387707566308513</v>
      </c>
    </row>
    <row r="18" spans="1:6" ht="32.25" customHeight="1" x14ac:dyDescent="0.25">
      <c r="A18" s="45" t="s">
        <v>93</v>
      </c>
      <c r="B18" s="22" t="s">
        <v>19</v>
      </c>
      <c r="C18" s="64" t="s">
        <v>33</v>
      </c>
      <c r="D18" s="61" t="s">
        <v>33</v>
      </c>
      <c r="E18" s="26">
        <f>E15-C10</f>
        <v>37830</v>
      </c>
      <c r="F18" s="26">
        <f>F15-D10</f>
        <v>59680</v>
      </c>
    </row>
    <row r="19" spans="1:6" ht="14.25" customHeight="1" x14ac:dyDescent="0.25">
      <c r="A19" s="46" t="s">
        <v>94</v>
      </c>
      <c r="B19" s="23" t="s">
        <v>95</v>
      </c>
      <c r="C19" s="62" t="s">
        <v>20</v>
      </c>
      <c r="D19" s="63" t="s">
        <v>20</v>
      </c>
      <c r="E19" s="30">
        <f>E18/C5</f>
        <v>0.1614252186899936</v>
      </c>
      <c r="F19" s="30">
        <f>F18/D5</f>
        <v>0.22420918175670598</v>
      </c>
    </row>
    <row r="20" spans="1:6" x14ac:dyDescent="0.25">
      <c r="A20" s="47" t="s">
        <v>21</v>
      </c>
      <c r="B20" s="52" t="s">
        <v>43</v>
      </c>
      <c r="C20" s="53" t="s">
        <v>8</v>
      </c>
      <c r="D20" s="54" t="s">
        <v>7</v>
      </c>
    </row>
    <row r="21" spans="1:6" x14ac:dyDescent="0.25">
      <c r="A21" s="8" t="s">
        <v>22</v>
      </c>
      <c r="B21" s="9" t="s">
        <v>90</v>
      </c>
      <c r="C21" s="65" t="s">
        <v>33</v>
      </c>
      <c r="D21" s="66" t="s">
        <v>33</v>
      </c>
      <c r="E21" s="32">
        <f>C5/13</f>
        <v>18026.923076923078</v>
      </c>
      <c r="F21" s="32">
        <f>D5/13</f>
        <v>20475.384615384617</v>
      </c>
    </row>
    <row r="22" spans="1:6" x14ac:dyDescent="0.25">
      <c r="A22" s="8" t="s">
        <v>23</v>
      </c>
      <c r="B22" s="9" t="s">
        <v>106</v>
      </c>
      <c r="C22" s="62" t="s">
        <v>20</v>
      </c>
      <c r="D22" s="63" t="s">
        <v>20</v>
      </c>
      <c r="E22" s="30">
        <f>C5/C4</f>
        <v>0.17385014836795251</v>
      </c>
      <c r="F22" s="30">
        <f>D5/D4</f>
        <v>0.18206566347469219</v>
      </c>
    </row>
    <row r="23" spans="1:6" x14ac:dyDescent="0.25">
      <c r="A23" s="8" t="s">
        <v>24</v>
      </c>
      <c r="B23" s="9" t="s">
        <v>105</v>
      </c>
      <c r="C23" s="65" t="s">
        <v>33</v>
      </c>
      <c r="D23" s="67" t="s">
        <v>33</v>
      </c>
      <c r="E23" s="33">
        <f>C5/C9</f>
        <v>83.6366880799429</v>
      </c>
      <c r="F23" s="33">
        <f>D5/D9</f>
        <v>106.89959839357429</v>
      </c>
    </row>
    <row r="24" spans="1:6" x14ac:dyDescent="0.25">
      <c r="A24" s="8" t="s">
        <v>25</v>
      </c>
      <c r="B24" s="9" t="s">
        <v>104</v>
      </c>
      <c r="C24" s="65" t="s">
        <v>33</v>
      </c>
      <c r="D24" s="68" t="s">
        <v>33</v>
      </c>
      <c r="E24" s="33">
        <f>C10/C9</f>
        <v>10.035688793718773</v>
      </c>
      <c r="F24" s="33">
        <f>D10/D9</f>
        <v>11.10441767068273</v>
      </c>
    </row>
    <row r="25" spans="1:6" x14ac:dyDescent="0.25">
      <c r="A25" s="8" t="s">
        <v>34</v>
      </c>
      <c r="B25" s="9" t="s">
        <v>103</v>
      </c>
      <c r="C25" s="69"/>
      <c r="D25" s="69"/>
      <c r="E25" s="50">
        <f>C9/13</f>
        <v>215.53846153846155</v>
      </c>
      <c r="F25" s="50">
        <f>D9/13</f>
        <v>191.53846153846155</v>
      </c>
    </row>
    <row r="26" spans="1:6" x14ac:dyDescent="0.25">
      <c r="A26" s="8" t="s">
        <v>26</v>
      </c>
      <c r="B26" s="9" t="s">
        <v>102</v>
      </c>
      <c r="C26" s="69"/>
      <c r="D26" s="69"/>
      <c r="E26" s="50">
        <f>E25/40</f>
        <v>5.3884615384615389</v>
      </c>
      <c r="F26" s="50">
        <f>F25/40</f>
        <v>4.7884615384615383</v>
      </c>
    </row>
    <row r="27" spans="1:6" x14ac:dyDescent="0.25">
      <c r="A27" s="8" t="s">
        <v>27</v>
      </c>
      <c r="B27" s="9" t="s">
        <v>115</v>
      </c>
      <c r="C27" s="69"/>
      <c r="D27" s="69"/>
      <c r="E27" s="50">
        <f>(E25/7)/8</f>
        <v>3.848901098901099</v>
      </c>
      <c r="F27" s="50">
        <f>(F25/7)/8</f>
        <v>3.4203296703296706</v>
      </c>
    </row>
    <row r="28" spans="1:6" x14ac:dyDescent="0.25">
      <c r="A28" s="8" t="s">
        <v>28</v>
      </c>
      <c r="B28" s="9" t="s">
        <v>101</v>
      </c>
      <c r="C28" s="70" t="s">
        <v>20</v>
      </c>
      <c r="D28" s="70" t="s">
        <v>20</v>
      </c>
      <c r="E28" s="30">
        <f>C8/C5</f>
        <v>7.9581822061019838E-2</v>
      </c>
      <c r="F28" s="48">
        <f>D8/D5</f>
        <v>5.5526335562401385E-2</v>
      </c>
    </row>
    <row r="29" spans="1:6" x14ac:dyDescent="0.25">
      <c r="A29" s="8" t="s">
        <v>29</v>
      </c>
      <c r="B29" s="9" t="s">
        <v>100</v>
      </c>
      <c r="C29" s="64" t="s">
        <v>33</v>
      </c>
      <c r="D29" s="64" t="s">
        <v>33</v>
      </c>
      <c r="E29" s="49">
        <f>C7-C6</f>
        <v>860</v>
      </c>
      <c r="F29" s="49">
        <f>D7-D6</f>
        <v>-3280</v>
      </c>
    </row>
    <row r="30" spans="1:6" x14ac:dyDescent="0.25">
      <c r="A30" s="8" t="s">
        <v>30</v>
      </c>
      <c r="B30" s="9" t="s">
        <v>99</v>
      </c>
      <c r="C30" s="71" t="s">
        <v>33</v>
      </c>
      <c r="D30" s="71" t="s">
        <v>33</v>
      </c>
      <c r="E30" s="49">
        <f>(C6+C7)/2</f>
        <v>9990</v>
      </c>
      <c r="F30" s="49">
        <f>(D6+D7)/2</f>
        <v>8780</v>
      </c>
    </row>
    <row r="31" spans="1:6" x14ac:dyDescent="0.25">
      <c r="A31" s="8" t="s">
        <v>31</v>
      </c>
      <c r="B31" s="9" t="s">
        <v>98</v>
      </c>
      <c r="C31" s="69"/>
      <c r="D31" s="69"/>
      <c r="E31" s="50">
        <f>E13/E30</f>
        <v>16.856856856856858</v>
      </c>
      <c r="F31" s="50">
        <f>F13/F30</f>
        <v>20.370159453302961</v>
      </c>
    </row>
    <row r="32" spans="1:6" x14ac:dyDescent="0.25">
      <c r="A32" s="8" t="s">
        <v>32</v>
      </c>
      <c r="B32" s="10" t="s">
        <v>97</v>
      </c>
      <c r="C32" s="72"/>
      <c r="D32" s="72"/>
      <c r="E32" s="50">
        <f>91/E31</f>
        <v>5.3983966745843226</v>
      </c>
      <c r="F32" s="50">
        <f>91/F31</f>
        <v>4.4673189823874759</v>
      </c>
    </row>
    <row r="33" spans="1:6" x14ac:dyDescent="0.25">
      <c r="A33" s="47" t="s">
        <v>35</v>
      </c>
      <c r="B33" s="52" t="s">
        <v>43</v>
      </c>
      <c r="C33" s="55"/>
      <c r="D33" s="56"/>
      <c r="E33" s="11"/>
    </row>
    <row r="34" spans="1:6" x14ac:dyDescent="0.25">
      <c r="A34" s="8" t="s">
        <v>36</v>
      </c>
      <c r="B34" s="9" t="s">
        <v>37</v>
      </c>
      <c r="C34" s="19"/>
      <c r="D34" s="71" t="s">
        <v>33</v>
      </c>
      <c r="F34" s="49">
        <f>D5-C5</f>
        <v>31830</v>
      </c>
    </row>
    <row r="35" spans="1:6" x14ac:dyDescent="0.25">
      <c r="A35" s="8" t="s">
        <v>38</v>
      </c>
      <c r="B35" s="9" t="s">
        <v>37</v>
      </c>
      <c r="C35" s="19"/>
      <c r="D35" s="71" t="s">
        <v>33</v>
      </c>
      <c r="F35" s="49">
        <f>D4-C4</f>
        <v>114000</v>
      </c>
    </row>
    <row r="36" spans="1:6" x14ac:dyDescent="0.25">
      <c r="A36" s="8" t="s">
        <v>40</v>
      </c>
      <c r="B36" s="9" t="s">
        <v>37</v>
      </c>
      <c r="C36" s="19"/>
      <c r="D36" s="71" t="s">
        <v>33</v>
      </c>
      <c r="F36" s="26" t="e">
        <f>D18-C18</f>
        <v>#VALUE!</v>
      </c>
    </row>
    <row r="37" spans="1:6" x14ac:dyDescent="0.25">
      <c r="A37" s="8" t="s">
        <v>36</v>
      </c>
      <c r="B37" s="9" t="s">
        <v>96</v>
      </c>
      <c r="C37" s="20"/>
      <c r="D37" s="62" t="s">
        <v>20</v>
      </c>
      <c r="F37" s="48">
        <f>F34/C5</f>
        <v>0.13582248773202474</v>
      </c>
    </row>
    <row r="38" spans="1:6" x14ac:dyDescent="0.25">
      <c r="A38" s="8" t="s">
        <v>38</v>
      </c>
      <c r="B38" s="9" t="s">
        <v>96</v>
      </c>
      <c r="C38" s="20"/>
      <c r="D38" s="62" t="s">
        <v>20</v>
      </c>
      <c r="F38" s="48">
        <f>F35/C4</f>
        <v>8.4569732937685466E-2</v>
      </c>
    </row>
    <row r="39" spans="1:6" x14ac:dyDescent="0.25">
      <c r="A39" s="8" t="s">
        <v>39</v>
      </c>
      <c r="B39" s="9" t="s">
        <v>96</v>
      </c>
      <c r="C39" s="20"/>
      <c r="D39" s="62" t="s">
        <v>20</v>
      </c>
      <c r="F39" s="30" t="e">
        <f>F36/C18</f>
        <v>#VALUE!</v>
      </c>
    </row>
    <row r="41" spans="1:6" x14ac:dyDescent="0.25">
      <c r="A41" s="18"/>
      <c r="B41" s="18"/>
      <c r="C41" s="18"/>
      <c r="D41" s="18"/>
    </row>
    <row r="43" spans="1:6" x14ac:dyDescent="0.25">
      <c r="A43" s="79" t="s">
        <v>114</v>
      </c>
      <c r="B43" s="79"/>
      <c r="C43" s="79"/>
      <c r="D43" s="79"/>
    </row>
  </sheetData>
  <sheetProtection password="CC8A" sheet="1" objects="1" scenarios="1"/>
  <mergeCells count="3">
    <mergeCell ref="A1:D1"/>
    <mergeCell ref="A2:D2"/>
    <mergeCell ref="A43:D43"/>
  </mergeCells>
  <conditionalFormatting sqref="C13">
    <cfRule type="containsBlanks" dxfId="176" priority="174">
      <formula>LEN(TRIM(C13))=0</formula>
    </cfRule>
    <cfRule type="cellIs" dxfId="175" priority="177" operator="equal">
      <formula>"$"</formula>
    </cfRule>
    <cfRule type="cellIs" dxfId="174" priority="179" operator="notEqual">
      <formula>$E$13</formula>
    </cfRule>
    <cfRule type="cellIs" dxfId="173" priority="180" stopIfTrue="1" operator="equal">
      <formula>$E$13</formula>
    </cfRule>
  </conditionalFormatting>
  <conditionalFormatting sqref="D13">
    <cfRule type="containsBlanks" dxfId="172" priority="171">
      <formula>LEN(TRIM(D13))=0</formula>
    </cfRule>
    <cfRule type="cellIs" dxfId="171" priority="172" operator="equal">
      <formula>"$"</formula>
    </cfRule>
    <cfRule type="cellIs" dxfId="170" priority="173" operator="notEqual">
      <formula>$F$13</formula>
    </cfRule>
    <cfRule type="cellIs" dxfId="169" priority="181" operator="equal">
      <formula>$F$13</formula>
    </cfRule>
  </conditionalFormatting>
  <conditionalFormatting sqref="C14">
    <cfRule type="containsBlanks" dxfId="168" priority="166">
      <formula>LEN(TRIM(C14))=0</formula>
    </cfRule>
    <cfRule type="cellIs" dxfId="167" priority="167" operator="equal">
      <formula>"%"</formula>
    </cfRule>
    <cfRule type="cellIs" dxfId="166" priority="168" stopIfTrue="1" operator="notBetween">
      <formula>$E$14 - 0.005</formula>
      <formula>$E$14 + 0.005</formula>
    </cfRule>
    <cfRule type="cellIs" dxfId="165" priority="169" stopIfTrue="1" operator="between">
      <formula>$E$14 - 0.005</formula>
      <formula>$E$14+0.005</formula>
    </cfRule>
  </conditionalFormatting>
  <conditionalFormatting sqref="D14">
    <cfRule type="cellIs" dxfId="164" priority="163" operator="equal">
      <formula>"%"</formula>
    </cfRule>
    <cfRule type="cellIs" dxfId="163" priority="164" operator="notBetween">
      <formula>$F$14-0.005</formula>
      <formula>$F$14+0.005</formula>
    </cfRule>
    <cfRule type="cellIs" dxfId="162" priority="165" stopIfTrue="1" operator="between">
      <formula>$F$14 -0.005</formula>
      <formula>$F$14+0.005</formula>
    </cfRule>
    <cfRule type="containsBlanks" dxfId="161" priority="178">
      <formula>LEN(TRIM(D14))=0</formula>
    </cfRule>
  </conditionalFormatting>
  <conditionalFormatting sqref="C15">
    <cfRule type="containsBlanks" dxfId="160" priority="158">
      <formula>LEN(TRIM(C15))=0</formula>
    </cfRule>
    <cfRule type="cellIs" dxfId="159" priority="159" operator="equal">
      <formula>"$"</formula>
    </cfRule>
    <cfRule type="cellIs" dxfId="158" priority="160" operator="notEqual">
      <formula>$E$15</formula>
    </cfRule>
    <cfRule type="cellIs" dxfId="157" priority="161" operator="equal">
      <formula>$E$15</formula>
    </cfRule>
  </conditionalFormatting>
  <conditionalFormatting sqref="D15">
    <cfRule type="containsBlanks" dxfId="156" priority="154">
      <formula>LEN(TRIM(D15))=0</formula>
    </cfRule>
    <cfRule type="cellIs" dxfId="155" priority="155" operator="equal">
      <formula>"$"</formula>
    </cfRule>
    <cfRule type="cellIs" dxfId="154" priority="156" operator="notEqual">
      <formula>$F$15</formula>
    </cfRule>
    <cfRule type="cellIs" dxfId="153" priority="157" operator="equal">
      <formula>$F$15</formula>
    </cfRule>
  </conditionalFormatting>
  <conditionalFormatting sqref="C16">
    <cfRule type="containsBlanks" dxfId="152" priority="150">
      <formula>LEN(TRIM(C16))=0</formula>
    </cfRule>
    <cfRule type="cellIs" dxfId="151" priority="151" operator="equal">
      <formula>"%"</formula>
    </cfRule>
    <cfRule type="cellIs" dxfId="150" priority="152" operator="notBetween">
      <formula>$E$16-0.005</formula>
      <formula>$E$16+0.005</formula>
    </cfRule>
    <cfRule type="cellIs" dxfId="149" priority="153" operator="between">
      <formula>$E$16-0.005</formula>
      <formula>$E$16+0.005</formula>
    </cfRule>
  </conditionalFormatting>
  <conditionalFormatting sqref="D16">
    <cfRule type="containsBlanks" dxfId="148" priority="146">
      <formula>LEN(TRIM(D16))=0</formula>
    </cfRule>
    <cfRule type="cellIs" dxfId="147" priority="147" operator="equal">
      <formula>"%"</formula>
    </cfRule>
    <cfRule type="cellIs" dxfId="146" priority="148" operator="notBetween">
      <formula>$F$16-0.005</formula>
      <formula>$F$16+0.005</formula>
    </cfRule>
    <cfRule type="cellIs" dxfId="145" priority="149" operator="between">
      <formula>$F$16-0.005</formula>
      <formula>$F$16+0.005</formula>
    </cfRule>
  </conditionalFormatting>
  <conditionalFormatting sqref="C17">
    <cfRule type="containsBlanks" dxfId="144" priority="142">
      <formula>LEN(TRIM(C17))=0</formula>
    </cfRule>
    <cfRule type="cellIs" dxfId="143" priority="143" operator="equal">
      <formula>"%"</formula>
    </cfRule>
    <cfRule type="cellIs" dxfId="142" priority="144" operator="notBetween">
      <formula>$E$17-0.005</formula>
      <formula>$E$17+0.005</formula>
    </cfRule>
    <cfRule type="cellIs" dxfId="141" priority="145" operator="between">
      <formula>$E$17-0.005</formula>
      <formula>$E$17+0.005</formula>
    </cfRule>
  </conditionalFormatting>
  <conditionalFormatting sqref="D17">
    <cfRule type="containsBlanks" dxfId="140" priority="138">
      <formula>LEN(TRIM(D17))=0</formula>
    </cfRule>
    <cfRule type="cellIs" dxfId="139" priority="139" operator="equal">
      <formula>"%"</formula>
    </cfRule>
    <cfRule type="cellIs" dxfId="138" priority="140" operator="notBetween">
      <formula>$F$17-0.005</formula>
      <formula>$F$17+0.005</formula>
    </cfRule>
    <cfRule type="cellIs" dxfId="137" priority="141" operator="between">
      <formula>$F$17-0.005</formula>
      <formula>$F$17+0.005</formula>
    </cfRule>
  </conditionalFormatting>
  <conditionalFormatting sqref="C18">
    <cfRule type="containsBlanks" dxfId="136" priority="134">
      <formula>LEN(TRIM(C18))=0</formula>
    </cfRule>
    <cfRule type="cellIs" dxfId="135" priority="135" operator="equal">
      <formula>"$"</formula>
    </cfRule>
    <cfRule type="cellIs" dxfId="134" priority="136" operator="notEqual">
      <formula>$E$18</formula>
    </cfRule>
    <cfRule type="cellIs" dxfId="133" priority="137" operator="equal">
      <formula>$E$18</formula>
    </cfRule>
  </conditionalFormatting>
  <conditionalFormatting sqref="D18">
    <cfRule type="containsBlanks" dxfId="132" priority="130">
      <formula>LEN(TRIM(D18))=0</formula>
    </cfRule>
    <cfRule type="cellIs" dxfId="131" priority="131" operator="equal">
      <formula>"$"</formula>
    </cfRule>
    <cfRule type="cellIs" dxfId="130" priority="132" operator="notEqual">
      <formula>$F$18</formula>
    </cfRule>
    <cfRule type="cellIs" dxfId="129" priority="133" operator="equal">
      <formula>$F$18</formula>
    </cfRule>
  </conditionalFormatting>
  <conditionalFormatting sqref="C19">
    <cfRule type="containsBlanks" dxfId="128" priority="126">
      <formula>LEN(TRIM(C19))=0</formula>
    </cfRule>
    <cfRule type="cellIs" dxfId="127" priority="127" operator="equal">
      <formula>"%"</formula>
    </cfRule>
    <cfRule type="cellIs" dxfId="126" priority="128" operator="notBetween">
      <formula>$E$19-0.005</formula>
      <formula>$E$19+0.005</formula>
    </cfRule>
    <cfRule type="cellIs" dxfId="125" priority="129" operator="between">
      <formula>$E$19-0.005</formula>
      <formula>$E$19+0.005</formula>
    </cfRule>
  </conditionalFormatting>
  <conditionalFormatting sqref="D19">
    <cfRule type="containsBlanks" dxfId="124" priority="122">
      <formula>LEN(TRIM(D19))=0</formula>
    </cfRule>
    <cfRule type="cellIs" dxfId="123" priority="123" operator="equal">
      <formula>"%"</formula>
    </cfRule>
    <cfRule type="cellIs" dxfId="122" priority="124" operator="notBetween">
      <formula>$F$19-0.005</formula>
      <formula>$F$19+0.005</formula>
    </cfRule>
    <cfRule type="cellIs" dxfId="121" priority="125" operator="between">
      <formula>$F$19-0.005</formula>
      <formula>$F$19+0.005</formula>
    </cfRule>
  </conditionalFormatting>
  <conditionalFormatting sqref="C21">
    <cfRule type="containsBlanks" dxfId="120" priority="118">
      <formula>LEN(TRIM(C21))=0</formula>
    </cfRule>
    <cfRule type="cellIs" dxfId="119" priority="119" operator="equal">
      <formula>"$"</formula>
    </cfRule>
    <cfRule type="cellIs" dxfId="118" priority="120" operator="notBetween">
      <formula>$E$21-0.005</formula>
      <formula>$E$21+0.005</formula>
    </cfRule>
    <cfRule type="cellIs" dxfId="117" priority="121" operator="between">
      <formula>$E$21-0.005</formula>
      <formula>$E$21+0.005</formula>
    </cfRule>
  </conditionalFormatting>
  <conditionalFormatting sqref="D21">
    <cfRule type="containsBlanks" dxfId="116" priority="114">
      <formula>LEN(TRIM(D21))=0</formula>
    </cfRule>
    <cfRule type="cellIs" dxfId="115" priority="115" operator="equal">
      <formula>"$"</formula>
    </cfRule>
    <cfRule type="cellIs" dxfId="114" priority="116" stopIfTrue="1" operator="notBetween">
      <formula>$F$21-0.005</formula>
      <formula>$F$21+0.005</formula>
    </cfRule>
    <cfRule type="cellIs" dxfId="113" priority="117" operator="between">
      <formula>$F$21-0.005</formula>
      <formula>$F$21+0.005</formula>
    </cfRule>
  </conditionalFormatting>
  <conditionalFormatting sqref="C22">
    <cfRule type="containsBlanks" dxfId="112" priority="110">
      <formula>LEN(TRIM(C22))=0</formula>
    </cfRule>
    <cfRule type="cellIs" dxfId="111" priority="111" operator="equal">
      <formula>"%"</formula>
    </cfRule>
    <cfRule type="cellIs" dxfId="110" priority="112" stopIfTrue="1" operator="notBetween">
      <formula>$E$22-0.005</formula>
      <formula>$E$22+0.005</formula>
    </cfRule>
    <cfRule type="cellIs" dxfId="109" priority="113" operator="between">
      <formula>$E$22-0.005</formula>
      <formula>$E$22+0.005</formula>
    </cfRule>
  </conditionalFormatting>
  <conditionalFormatting sqref="D22">
    <cfRule type="containsBlanks" dxfId="108" priority="106">
      <formula>LEN(TRIM(D22))=0</formula>
    </cfRule>
    <cfRule type="cellIs" dxfId="107" priority="107" operator="equal">
      <formula>"%"</formula>
    </cfRule>
    <cfRule type="cellIs" dxfId="106" priority="108" operator="notBetween">
      <formula>$F$22-0.005</formula>
      <formula>$F$22+0.005</formula>
    </cfRule>
    <cfRule type="cellIs" dxfId="105" priority="109" operator="between">
      <formula>$F$22-0.005</formula>
      <formula>$F$22+0.005</formula>
    </cfRule>
  </conditionalFormatting>
  <conditionalFormatting sqref="C23">
    <cfRule type="containsBlanks" dxfId="104" priority="102">
      <formula>LEN(TRIM(C23))=0</formula>
    </cfRule>
    <cfRule type="cellIs" dxfId="103" priority="103" operator="equal">
      <formula>"$"</formula>
    </cfRule>
    <cfRule type="cellIs" dxfId="102" priority="104" operator="notBetween">
      <formula>$E$23-0.005</formula>
      <formula>$E$23+0.005</formula>
    </cfRule>
    <cfRule type="cellIs" dxfId="101" priority="105" operator="between">
      <formula>$E$23-0.005</formula>
      <formula>$E$23+0.005</formula>
    </cfRule>
  </conditionalFormatting>
  <conditionalFormatting sqref="D23">
    <cfRule type="containsBlanks" dxfId="100" priority="98">
      <formula>LEN(TRIM(D23))=0</formula>
    </cfRule>
    <cfRule type="cellIs" dxfId="99" priority="99" operator="equal">
      <formula>"$"</formula>
    </cfRule>
    <cfRule type="cellIs" dxfId="98" priority="100" operator="notBetween">
      <formula>$F$23-0.005</formula>
      <formula>$F$23+0.005</formula>
    </cfRule>
    <cfRule type="cellIs" dxfId="97" priority="101" operator="between">
      <formula>$F$23-0.005</formula>
      <formula>$F$23+0.005</formula>
    </cfRule>
  </conditionalFormatting>
  <conditionalFormatting sqref="C24">
    <cfRule type="containsBlanks" dxfId="96" priority="94">
      <formula>LEN(TRIM(C24))=0</formula>
    </cfRule>
    <cfRule type="cellIs" dxfId="95" priority="95" operator="equal">
      <formula>"$"</formula>
    </cfRule>
    <cfRule type="cellIs" dxfId="94" priority="96" operator="notBetween">
      <formula>$E$24-0.005</formula>
      <formula>$E$24+0.005</formula>
    </cfRule>
    <cfRule type="cellIs" dxfId="93" priority="97" operator="between">
      <formula>$E$24-0.005</formula>
      <formula>$E$24+0.005</formula>
    </cfRule>
  </conditionalFormatting>
  <conditionalFormatting sqref="D24">
    <cfRule type="containsBlanks" dxfId="92" priority="90">
      <formula>LEN(TRIM(D24))=0</formula>
    </cfRule>
    <cfRule type="cellIs" dxfId="91" priority="91" operator="equal">
      <formula>"$"</formula>
    </cfRule>
    <cfRule type="cellIs" dxfId="90" priority="92" operator="notBetween">
      <formula>$F$24-0.005</formula>
      <formula>$F$24+0.005</formula>
    </cfRule>
    <cfRule type="cellIs" dxfId="89" priority="93" operator="between">
      <formula>$F$24-0.005</formula>
      <formula>$F$24+0.005</formula>
    </cfRule>
  </conditionalFormatting>
  <conditionalFormatting sqref="C25">
    <cfRule type="cellIs" dxfId="88" priority="86" operator="equal">
      <formula>0</formula>
    </cfRule>
    <cfRule type="containsBlanks" dxfId="87" priority="87">
      <formula>LEN(TRIM(C25))=0</formula>
    </cfRule>
    <cfRule type="cellIs" dxfId="86" priority="88" operator="notBetween">
      <formula>$E$25-0.005</formula>
      <formula>$E$25+0.005</formula>
    </cfRule>
    <cfRule type="cellIs" dxfId="85" priority="89" operator="between">
      <formula>$E$25-0.005</formula>
      <formula>$E$25+0.005</formula>
    </cfRule>
  </conditionalFormatting>
  <conditionalFormatting sqref="D25">
    <cfRule type="containsBlanks" dxfId="84" priority="82">
      <formula>LEN(TRIM(D25))=0</formula>
    </cfRule>
    <cfRule type="cellIs" dxfId="83" priority="83" operator="equal">
      <formula>0</formula>
    </cfRule>
    <cfRule type="cellIs" dxfId="82" priority="84" operator="notBetween">
      <formula>$F$25-0.005</formula>
      <formula>$F$25+0.005</formula>
    </cfRule>
    <cfRule type="cellIs" dxfId="81" priority="85" operator="between">
      <formula>$F$25-0.005</formula>
      <formula>$F$25+0.005</formula>
    </cfRule>
  </conditionalFormatting>
  <conditionalFormatting sqref="C26">
    <cfRule type="cellIs" dxfId="80" priority="81" operator="between">
      <formula>$E$26-0.005</formula>
      <formula>$E$26+0.005</formula>
    </cfRule>
    <cfRule type="cellIs" dxfId="79" priority="80" operator="notBetween">
      <formula>$E$26-0.005</formula>
      <formula>$E$26+0.005</formula>
    </cfRule>
    <cfRule type="cellIs" dxfId="78" priority="79" operator="equal">
      <formula>0</formula>
    </cfRule>
    <cfRule type="containsBlanks" dxfId="77" priority="78">
      <formula>LEN(TRIM(C26))=0</formula>
    </cfRule>
  </conditionalFormatting>
  <conditionalFormatting sqref="D26">
    <cfRule type="cellIs" dxfId="76" priority="77" operator="between">
      <formula>$F$26-0.005</formula>
      <formula>$F$26+0.005</formula>
    </cfRule>
    <cfRule type="cellIs" dxfId="75" priority="76" operator="notBetween">
      <formula>$F$26-0.005</formula>
      <formula>$F$26+0.005</formula>
    </cfRule>
    <cfRule type="cellIs" dxfId="74" priority="75" operator="equal">
      <formula>0</formula>
    </cfRule>
    <cfRule type="containsBlanks" dxfId="73" priority="74">
      <formula>LEN(TRIM(D26))=0</formula>
    </cfRule>
  </conditionalFormatting>
  <conditionalFormatting sqref="C27">
    <cfRule type="cellIs" dxfId="72" priority="73" operator="between">
      <formula>$E$27-0.005</formula>
      <formula>$E$27+0.005</formula>
    </cfRule>
    <cfRule type="cellIs" dxfId="71" priority="72" operator="notBetween">
      <formula>$E$27-0.005</formula>
      <formula>$E$27+0.005</formula>
    </cfRule>
    <cfRule type="cellIs" dxfId="70" priority="71" operator="equal">
      <formula>0</formula>
    </cfRule>
    <cfRule type="containsBlanks" dxfId="69" priority="70">
      <formula>LEN(TRIM(C27))=0</formula>
    </cfRule>
  </conditionalFormatting>
  <conditionalFormatting sqref="D27">
    <cfRule type="cellIs" dxfId="68" priority="69" operator="between">
      <formula>$F$27-0.005</formula>
      <formula>$F$27+0.005</formula>
    </cfRule>
    <cfRule type="cellIs" dxfId="67" priority="68" operator="notBetween">
      <formula>$F$27-0.005</formula>
      <formula>$F$27+0.005</formula>
    </cfRule>
    <cfRule type="cellIs" dxfId="66" priority="67" operator="equal">
      <formula>0</formula>
    </cfRule>
    <cfRule type="containsBlanks" dxfId="65" priority="66">
      <formula>LEN(TRIM(D27))=0</formula>
    </cfRule>
  </conditionalFormatting>
  <conditionalFormatting sqref="C28">
    <cfRule type="cellIs" dxfId="64" priority="65" operator="between">
      <formula>$E$28-0.005</formula>
      <formula>$E$28+0.005</formula>
    </cfRule>
    <cfRule type="cellIs" dxfId="63" priority="64" operator="notBetween">
      <formula>$E$28-0.005</formula>
      <formula>$E$28+0.005</formula>
    </cfRule>
    <cfRule type="cellIs" dxfId="62" priority="63" operator="equal">
      <formula>"%"</formula>
    </cfRule>
    <cfRule type="containsBlanks" dxfId="61" priority="62">
      <formula>LEN(TRIM(C28))=0</formula>
    </cfRule>
  </conditionalFormatting>
  <conditionalFormatting sqref="D28">
    <cfRule type="cellIs" dxfId="60" priority="61" operator="between">
      <formula>$F$28-0.005</formula>
      <formula>$F$28+0.005</formula>
    </cfRule>
    <cfRule type="cellIs" dxfId="59" priority="60" operator="notBetween">
      <formula>$F$28-0.005</formula>
      <formula>$F$28+0.005</formula>
    </cfRule>
    <cfRule type="cellIs" dxfId="58" priority="59" operator="equal">
      <formula>"%"</formula>
    </cfRule>
    <cfRule type="containsBlanks" dxfId="57" priority="58">
      <formula>LEN(TRIM(D28))=0</formula>
    </cfRule>
  </conditionalFormatting>
  <conditionalFormatting sqref="C29">
    <cfRule type="cellIs" dxfId="56" priority="57" operator="equal">
      <formula>$E$29</formula>
    </cfRule>
    <cfRule type="cellIs" dxfId="55" priority="56" operator="notEqual">
      <formula>$E$29</formula>
    </cfRule>
    <cfRule type="cellIs" dxfId="54" priority="55" operator="equal">
      <formula>"$"</formula>
    </cfRule>
    <cfRule type="containsBlanks" dxfId="53" priority="54">
      <formula>LEN(TRIM(C29))=0</formula>
    </cfRule>
  </conditionalFormatting>
  <conditionalFormatting sqref="D29">
    <cfRule type="cellIs" dxfId="52" priority="53" operator="equal">
      <formula>$F$29</formula>
    </cfRule>
    <cfRule type="cellIs" dxfId="51" priority="52" operator="notEqual">
      <formula>$F$29</formula>
    </cfRule>
    <cfRule type="cellIs" dxfId="50" priority="51" operator="equal">
      <formula>"$"</formula>
    </cfRule>
    <cfRule type="containsBlanks" dxfId="49" priority="50">
      <formula>LEN(TRIM(D29))=0</formula>
    </cfRule>
  </conditionalFormatting>
  <conditionalFormatting sqref="C30">
    <cfRule type="cellIs" dxfId="48" priority="49" operator="equal">
      <formula>$E$30</formula>
    </cfRule>
    <cfRule type="cellIs" dxfId="47" priority="48" operator="notEqual">
      <formula>$E$30</formula>
    </cfRule>
    <cfRule type="cellIs" dxfId="46" priority="47" operator="equal">
      <formula>"$"</formula>
    </cfRule>
    <cfRule type="containsBlanks" dxfId="45" priority="46">
      <formula>LEN(TRIM(C30))=0</formula>
    </cfRule>
  </conditionalFormatting>
  <conditionalFormatting sqref="D30">
    <cfRule type="cellIs" dxfId="44" priority="45" operator="equal">
      <formula>$F$30</formula>
    </cfRule>
    <cfRule type="cellIs" dxfId="43" priority="44" operator="notEqual">
      <formula>$F$30</formula>
    </cfRule>
    <cfRule type="cellIs" dxfId="42" priority="43" operator="equal">
      <formula>"$"</formula>
    </cfRule>
    <cfRule type="containsBlanks" dxfId="41" priority="42">
      <formula>LEN(TRIM(D30))=0</formula>
    </cfRule>
  </conditionalFormatting>
  <conditionalFormatting sqref="C31">
    <cfRule type="cellIs" dxfId="40" priority="41" operator="between">
      <formula>$E$31-0.005</formula>
      <formula>$E$31+0.005</formula>
    </cfRule>
    <cfRule type="cellIs" dxfId="39" priority="40" operator="notBetween">
      <formula>$E$31-0.005</formula>
      <formula>$E$31+0.005</formula>
    </cfRule>
    <cfRule type="cellIs" dxfId="38" priority="39" operator="equal">
      <formula>0</formula>
    </cfRule>
    <cfRule type="containsBlanks" dxfId="37" priority="38">
      <formula>LEN(TRIM(C31))=0</formula>
    </cfRule>
  </conditionalFormatting>
  <conditionalFormatting sqref="D31">
    <cfRule type="cellIs" dxfId="36" priority="37" operator="between">
      <formula>$F$31-0.005</formula>
      <formula>$F$31+0.005</formula>
    </cfRule>
    <cfRule type="cellIs" dxfId="35" priority="36" operator="notBetween">
      <formula>$F$31-0.005</formula>
      <formula>$F$31+0.005</formula>
    </cfRule>
    <cfRule type="cellIs" dxfId="34" priority="35" operator="equal">
      <formula>0</formula>
    </cfRule>
    <cfRule type="containsBlanks" dxfId="33" priority="34">
      <formula>LEN(TRIM(D31))=0</formula>
    </cfRule>
  </conditionalFormatting>
  <conditionalFormatting sqref="C32">
    <cfRule type="cellIs" dxfId="32" priority="33" operator="between">
      <formula>$E$32-0.005</formula>
      <formula>$E$32+0.005</formula>
    </cfRule>
    <cfRule type="cellIs" dxfId="31" priority="32" operator="notBetween">
      <formula>$E$32-0.005</formula>
      <formula>$E$32+0.005</formula>
    </cfRule>
    <cfRule type="cellIs" dxfId="30" priority="31" operator="equal">
      <formula>0</formula>
    </cfRule>
    <cfRule type="containsBlanks" dxfId="29" priority="30">
      <formula>LEN(TRIM(C32))=0</formula>
    </cfRule>
  </conditionalFormatting>
  <conditionalFormatting sqref="D32">
    <cfRule type="cellIs" dxfId="28" priority="29" operator="between">
      <formula>$F$32-0.005</formula>
      <formula>$F$32+0.005</formula>
    </cfRule>
    <cfRule type="cellIs" dxfId="27" priority="28" operator="notBetween">
      <formula>$F$32-0.005</formula>
      <formula>$F$32+0.005</formula>
    </cfRule>
    <cfRule type="cellIs" dxfId="26" priority="27" operator="equal">
      <formula>0</formula>
    </cfRule>
    <cfRule type="containsBlanks" dxfId="25" priority="26">
      <formula>LEN(TRIM(D32))=0</formula>
    </cfRule>
  </conditionalFormatting>
  <conditionalFormatting sqref="C34:C39">
    <cfRule type="notContainsBlanks" dxfId="24" priority="25">
      <formula>LEN(TRIM(C34))&gt;0</formula>
    </cfRule>
  </conditionalFormatting>
  <conditionalFormatting sqref="D34">
    <cfRule type="cellIs" dxfId="23" priority="24" operator="equal">
      <formula>$F$34</formula>
    </cfRule>
    <cfRule type="cellIs" dxfId="22" priority="23" operator="notEqual">
      <formula>$F$34</formula>
    </cfRule>
    <cfRule type="cellIs" dxfId="21" priority="22" operator="equal">
      <formula>"$"</formula>
    </cfRule>
    <cfRule type="containsBlanks" dxfId="20" priority="21">
      <formula>LEN(TRIM(D34))=0</formula>
    </cfRule>
  </conditionalFormatting>
  <conditionalFormatting sqref="D35">
    <cfRule type="cellIs" dxfId="19" priority="20" operator="equal">
      <formula>$F$35</formula>
    </cfRule>
    <cfRule type="cellIs" dxfId="18" priority="19" operator="notEqual">
      <formula>$F$35</formula>
    </cfRule>
    <cfRule type="cellIs" dxfId="17" priority="18" operator="equal">
      <formula>"$"</formula>
    </cfRule>
    <cfRule type="containsBlanks" dxfId="16" priority="17">
      <formula>LEN(TRIM(D35))=0</formula>
    </cfRule>
  </conditionalFormatting>
  <conditionalFormatting sqref="D36">
    <cfRule type="cellIs" dxfId="15" priority="16" operator="equal">
      <formula>$F$36</formula>
    </cfRule>
    <cfRule type="cellIs" dxfId="14" priority="15" operator="notEqual">
      <formula>$F$36</formula>
    </cfRule>
    <cfRule type="cellIs" dxfId="13" priority="14" operator="equal">
      <formula>"$"</formula>
    </cfRule>
    <cfRule type="containsBlanks" dxfId="12" priority="13">
      <formula>LEN(TRIM(D36))=0</formula>
    </cfRule>
  </conditionalFormatting>
  <conditionalFormatting sqref="D37">
    <cfRule type="cellIs" dxfId="11" priority="12" operator="between">
      <formula>$F$37-0.005</formula>
      <formula>$F$37+0.005</formula>
    </cfRule>
    <cfRule type="cellIs" dxfId="10" priority="11" operator="notBetween">
      <formula>$F$37-0.005</formula>
      <formula>$F$37+0.005</formula>
    </cfRule>
    <cfRule type="cellIs" dxfId="9" priority="10" operator="equal">
      <formula>"%"</formula>
    </cfRule>
    <cfRule type="containsBlanks" dxfId="8" priority="9">
      <formula>LEN(TRIM(D37))=0</formula>
    </cfRule>
  </conditionalFormatting>
  <conditionalFormatting sqref="D38">
    <cfRule type="cellIs" dxfId="7" priority="8" operator="between">
      <formula>$F$38-0.005</formula>
      <formula>$F$38+0.005</formula>
    </cfRule>
    <cfRule type="cellIs" dxfId="6" priority="7" operator="notBetween">
      <formula>$F$38-0.005</formula>
      <formula>$F$38+0.005</formula>
    </cfRule>
    <cfRule type="cellIs" dxfId="5" priority="6" operator="equal">
      <formula>"%"</formula>
    </cfRule>
    <cfRule type="containsBlanks" dxfId="4" priority="5">
      <formula>LEN(TRIM(D38))=0</formula>
    </cfRule>
  </conditionalFormatting>
  <conditionalFormatting sqref="D39">
    <cfRule type="cellIs" dxfId="3" priority="4" operator="between">
      <formula>$F$39-0.005</formula>
      <formula>$F$39+0.005</formula>
    </cfRule>
    <cfRule type="cellIs" dxfId="2" priority="3" operator="notBetween">
      <formula>$F$39-0.005</formula>
      <formula>$F$39+0.005</formula>
    </cfRule>
    <cfRule type="cellIs" dxfId="1" priority="2" operator="equal">
      <formula>"%"</formula>
    </cfRule>
    <cfRule type="containsBlanks" dxfId="0" priority="1">
      <formula>LEN(TRIM(D39))=0</formula>
    </cfRule>
  </conditionalFormatting>
  <pageMargins left="0.25" right="0.25" top="0.39583333333333298" bottom="0.75" header="0.3" footer="0.51041666666666696"/>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WhiteSpace="0" view="pageLayout" zoomScaleNormal="100" workbookViewId="0">
      <selection activeCell="G10" sqref="G10"/>
    </sheetView>
  </sheetViews>
  <sheetFormatPr defaultRowHeight="15" x14ac:dyDescent="0.25"/>
  <cols>
    <col min="1" max="1" width="31.85546875" bestFit="1" customWidth="1"/>
    <col min="2" max="2" width="27.85546875" style="1" customWidth="1"/>
    <col min="3" max="3" width="6.42578125" customWidth="1"/>
    <col min="4" max="4" width="29" customWidth="1"/>
    <col min="5" max="5" width="41.140625" style="1" customWidth="1"/>
  </cols>
  <sheetData>
    <row r="1" spans="1:5" ht="18.75" x14ac:dyDescent="0.3">
      <c r="A1" s="80" t="s">
        <v>107</v>
      </c>
      <c r="B1" s="80"/>
      <c r="C1" s="80"/>
      <c r="D1" s="80"/>
      <c r="E1" s="80"/>
    </row>
    <row r="2" spans="1:5" x14ac:dyDescent="0.25">
      <c r="C2" s="5"/>
    </row>
    <row r="3" spans="1:5" ht="21" x14ac:dyDescent="0.35">
      <c r="A3" s="12" t="s">
        <v>44</v>
      </c>
      <c r="B3" s="13"/>
      <c r="C3" s="14"/>
      <c r="D3" s="15" t="s">
        <v>71</v>
      </c>
    </row>
    <row r="4" spans="1:5" x14ac:dyDescent="0.25">
      <c r="A4" s="2" t="s">
        <v>45</v>
      </c>
      <c r="B4" s="6" t="s">
        <v>110</v>
      </c>
      <c r="C4" s="5"/>
      <c r="D4" s="2" t="s">
        <v>72</v>
      </c>
      <c r="E4" s="6" t="s">
        <v>74</v>
      </c>
    </row>
    <row r="5" spans="1:5" x14ac:dyDescent="0.25">
      <c r="A5" s="4" t="s">
        <v>46</v>
      </c>
      <c r="B5" s="6"/>
      <c r="C5" s="5"/>
      <c r="D5" s="2" t="s">
        <v>73</v>
      </c>
      <c r="E5" s="6" t="s">
        <v>75</v>
      </c>
    </row>
    <row r="6" spans="1:5" x14ac:dyDescent="0.25">
      <c r="A6" s="2" t="s">
        <v>48</v>
      </c>
      <c r="B6" s="6" t="s">
        <v>56</v>
      </c>
      <c r="C6" s="5"/>
      <c r="D6" s="3" t="s">
        <v>87</v>
      </c>
    </row>
    <row r="7" spans="1:5" x14ac:dyDescent="0.25">
      <c r="A7" s="2"/>
      <c r="B7" s="6" t="s">
        <v>47</v>
      </c>
      <c r="C7" s="5"/>
      <c r="D7" s="7" t="s">
        <v>76</v>
      </c>
      <c r="E7" s="6" t="s">
        <v>77</v>
      </c>
    </row>
    <row r="8" spans="1:5" ht="30" x14ac:dyDescent="0.25">
      <c r="A8" s="2" t="s">
        <v>49</v>
      </c>
      <c r="B8" s="16" t="s">
        <v>108</v>
      </c>
      <c r="C8" s="5"/>
      <c r="D8" s="2" t="s">
        <v>78</v>
      </c>
      <c r="E8" s="6" t="s">
        <v>79</v>
      </c>
    </row>
    <row r="9" spans="1:5" x14ac:dyDescent="0.25">
      <c r="A9" s="2"/>
      <c r="C9" s="5"/>
      <c r="D9" s="2" t="s">
        <v>89</v>
      </c>
      <c r="E9" s="6" t="s">
        <v>88</v>
      </c>
    </row>
    <row r="10" spans="1:5" x14ac:dyDescent="0.25">
      <c r="A10" s="2" t="s">
        <v>50</v>
      </c>
      <c r="B10" s="6" t="s">
        <v>51</v>
      </c>
      <c r="C10" s="5"/>
      <c r="D10" s="3" t="s">
        <v>80</v>
      </c>
    </row>
    <row r="11" spans="1:5" x14ac:dyDescent="0.25">
      <c r="A11" s="4" t="s">
        <v>52</v>
      </c>
      <c r="C11" s="5"/>
      <c r="D11" s="2" t="s">
        <v>81</v>
      </c>
      <c r="E11" s="6" t="s">
        <v>82</v>
      </c>
    </row>
    <row r="12" spans="1:5" x14ac:dyDescent="0.25">
      <c r="A12" s="2" t="s">
        <v>53</v>
      </c>
      <c r="B12" s="6" t="s">
        <v>109</v>
      </c>
      <c r="C12" s="5"/>
      <c r="D12" s="2" t="s">
        <v>83</v>
      </c>
      <c r="E12" s="6" t="s">
        <v>84</v>
      </c>
    </row>
    <row r="13" spans="1:5" x14ac:dyDescent="0.25">
      <c r="A13" s="2" t="s">
        <v>54</v>
      </c>
      <c r="B13" s="6" t="s">
        <v>55</v>
      </c>
      <c r="C13" s="5"/>
      <c r="D13" s="2" t="s">
        <v>85</v>
      </c>
      <c r="E13" s="6" t="s">
        <v>86</v>
      </c>
    </row>
    <row r="14" spans="1:5" x14ac:dyDescent="0.25">
      <c r="A14" s="3" t="s">
        <v>57</v>
      </c>
      <c r="C14" s="5"/>
    </row>
    <row r="15" spans="1:5" x14ac:dyDescent="0.25">
      <c r="A15" s="2" t="s">
        <v>111</v>
      </c>
      <c r="B15" s="6" t="s">
        <v>58</v>
      </c>
      <c r="C15" s="5"/>
    </row>
    <row r="16" spans="1:5" x14ac:dyDescent="0.25">
      <c r="A16" s="2" t="s">
        <v>59</v>
      </c>
      <c r="B16" s="6" t="s">
        <v>61</v>
      </c>
      <c r="C16" s="5"/>
    </row>
    <row r="17" spans="1:3" x14ac:dyDescent="0.25">
      <c r="A17" s="2" t="s">
        <v>60</v>
      </c>
      <c r="B17" s="1" t="s">
        <v>62</v>
      </c>
      <c r="C17" s="5"/>
    </row>
    <row r="18" spans="1:3" x14ac:dyDescent="0.25">
      <c r="A18" s="2" t="s">
        <v>64</v>
      </c>
      <c r="B18" s="6" t="s">
        <v>63</v>
      </c>
      <c r="C18" s="5"/>
    </row>
    <row r="19" spans="1:3" x14ac:dyDescent="0.25">
      <c r="A19" s="2" t="s">
        <v>65</v>
      </c>
      <c r="B19" s="6" t="s">
        <v>66</v>
      </c>
      <c r="C19" s="5"/>
    </row>
    <row r="20" spans="1:3" x14ac:dyDescent="0.25">
      <c r="A20" s="2" t="s">
        <v>67</v>
      </c>
      <c r="B20" s="6" t="s">
        <v>68</v>
      </c>
      <c r="C20" s="5"/>
    </row>
    <row r="21" spans="1:3" x14ac:dyDescent="0.25">
      <c r="A21" s="2" t="s">
        <v>69</v>
      </c>
      <c r="B21" s="6" t="s">
        <v>70</v>
      </c>
      <c r="C21" s="5"/>
    </row>
  </sheetData>
  <sheetProtection password="CC8A" sheet="1" objects="1" scenarios="1"/>
  <mergeCells count="1">
    <mergeCell ref="A1:E1"/>
  </mergeCells>
  <pageMargins left="0.25" right="0.25" top="0.28125" bottom="0.75" header="0.3" footer="0.3"/>
  <pageSetup orientation="landscape" horizontalDpi="360" verticalDpi="360" r:id="rId1"/>
  <headerFooter>
    <oddFooter xml:space="preserve">&amp;Cc 2013 Allen Siedner Thought for Food Consulting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 # 1</vt:lpstr>
      <vt:lpstr>Operating Formulas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Sarah Danly</cp:lastModifiedBy>
  <cp:lastPrinted>2017-04-21T15:55:43Z</cp:lastPrinted>
  <dcterms:created xsi:type="dcterms:W3CDTF">2017-03-28T20:50:57Z</dcterms:created>
  <dcterms:modified xsi:type="dcterms:W3CDTF">2017-05-02T20:23:22Z</dcterms:modified>
</cp:coreProperties>
</file>