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https://intervalecenter-my.sharepoint.com/personal/sam_intervale_org/Documents/Documents/Documents/Documents/Road/Beef Project 2017/"/>
    </mc:Choice>
  </mc:AlternateContent>
  <xr:revisionPtr revIDLastSave="9" documentId="11_991BD7DC2B6B7127515A6A64C4BD9CF599C4C468" xr6:coauthVersionLast="47" xr6:coauthVersionMax="47" xr10:uidLastSave="{FC663658-21C3-4EE7-B1D9-9F09B2AEF0C5}"/>
  <bookViews>
    <workbookView xWindow="-108" yWindow="-108" windowWidth="23256" windowHeight="12576" xr2:uid="{00000000-000D-0000-FFFF-FFFF00000000}"/>
  </bookViews>
  <sheets>
    <sheet name="Working Budget" sheetId="1" r:id="rId1"/>
    <sheet name="Projections" sheetId="3" r:id="rId2"/>
    <sheet name="Capital Budget" sheetId="4" r:id="rId3"/>
    <sheet name="Balance Sheet Projections" sheetId="5" r:id="rId4"/>
    <sheet name="FSA-Mortgage" sheetId="7" r:id="rId5"/>
    <sheet name="Trad-Mortgage" sheetId="8" r:id="rId6"/>
    <sheet name="Operating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" l="1"/>
  <c r="C36" i="3"/>
  <c r="D36" i="3"/>
  <c r="B36" i="3"/>
  <c r="A11" i="8" l="1"/>
  <c r="B12" i="8" s="1"/>
  <c r="B6" i="8"/>
  <c r="B7" i="8" s="1"/>
  <c r="A11" i="7"/>
  <c r="B12" i="7" s="1"/>
  <c r="B6" i="7"/>
  <c r="B7" i="7" s="1"/>
  <c r="C10" i="5"/>
  <c r="D10" i="5" s="1"/>
  <c r="E10" i="5" s="1"/>
  <c r="F10" i="5" s="1"/>
  <c r="D6" i="5"/>
  <c r="C6" i="5"/>
  <c r="D41" i="4"/>
  <c r="D40" i="4"/>
  <c r="D39" i="4"/>
  <c r="D38" i="4"/>
  <c r="D37" i="4"/>
  <c r="D36" i="4"/>
  <c r="D35" i="4"/>
  <c r="D34" i="4"/>
  <c r="D33" i="4"/>
  <c r="D32" i="4"/>
  <c r="D31" i="4"/>
  <c r="D30" i="4"/>
  <c r="D28" i="4"/>
  <c r="D27" i="4"/>
  <c r="D26" i="4"/>
  <c r="D24" i="4"/>
  <c r="D23" i="4"/>
  <c r="D22" i="4"/>
  <c r="D21" i="4"/>
  <c r="D20" i="4"/>
  <c r="D19" i="4"/>
  <c r="D18" i="4"/>
  <c r="D17" i="4"/>
  <c r="D16" i="4"/>
  <c r="D14" i="4"/>
  <c r="D13" i="4"/>
  <c r="D12" i="4"/>
  <c r="D11" i="4"/>
  <c r="D10" i="4"/>
  <c r="D8" i="4"/>
  <c r="F65" i="3"/>
  <c r="E65" i="3"/>
  <c r="D65" i="3"/>
  <c r="C65" i="3"/>
  <c r="B65" i="3"/>
  <c r="F58" i="3"/>
  <c r="E58" i="3"/>
  <c r="D58" i="3"/>
  <c r="C58" i="3"/>
  <c r="B58" i="3"/>
  <c r="F34" i="3"/>
  <c r="D30" i="3"/>
  <c r="D7" i="5" s="1"/>
  <c r="C30" i="3"/>
  <c r="B30" i="3"/>
  <c r="E17" i="3"/>
  <c r="F16" i="3"/>
  <c r="C15" i="3"/>
  <c r="D10" i="3"/>
  <c r="C10" i="3"/>
  <c r="F9" i="3"/>
  <c r="E9" i="3"/>
  <c r="E34" i="3" s="1"/>
  <c r="D9" i="3"/>
  <c r="D39" i="3" s="1"/>
  <c r="C9" i="3"/>
  <c r="C39" i="3" s="1"/>
  <c r="B9" i="3"/>
  <c r="B15" i="3" s="1"/>
  <c r="F7" i="3"/>
  <c r="F17" i="3" s="1"/>
  <c r="E7" i="3"/>
  <c r="D7" i="3"/>
  <c r="D17" i="3" s="1"/>
  <c r="C7" i="3"/>
  <c r="C17" i="3" s="1"/>
  <c r="B7" i="3"/>
  <c r="B17" i="3" s="1"/>
  <c r="F5" i="3"/>
  <c r="F6" i="3" s="1"/>
  <c r="F36" i="3" s="1"/>
  <c r="E5" i="3"/>
  <c r="E6" i="3" s="1"/>
  <c r="E36" i="3" s="1"/>
  <c r="D5" i="3"/>
  <c r="D12" i="3" s="1"/>
  <c r="C5" i="3"/>
  <c r="C12" i="3" s="1"/>
  <c r="B5" i="3"/>
  <c r="B12" i="3" s="1"/>
  <c r="E59" i="1"/>
  <c r="E54" i="1"/>
  <c r="E38" i="1"/>
  <c r="E34" i="1"/>
  <c r="E30" i="1"/>
  <c r="E26" i="1"/>
  <c r="E10" i="1"/>
  <c r="E40" i="1" s="1"/>
  <c r="E8" i="1"/>
  <c r="C18" i="1" s="1"/>
  <c r="E18" i="1" s="1"/>
  <c r="E7" i="1"/>
  <c r="E11" i="1" s="1"/>
  <c r="B16" i="3" l="1"/>
  <c r="D15" i="3"/>
  <c r="B34" i="3"/>
  <c r="C16" i="1"/>
  <c r="E16" i="1" s="1"/>
  <c r="E13" i="1"/>
  <c r="C31" i="1"/>
  <c r="E31" i="1" s="1"/>
  <c r="E37" i="1"/>
  <c r="D42" i="4"/>
  <c r="B3" i="9" s="1"/>
  <c r="B6" i="9" s="1"/>
  <c r="C17" i="1"/>
  <c r="F6" i="5"/>
  <c r="F30" i="3"/>
  <c r="F12" i="3"/>
  <c r="F10" i="3"/>
  <c r="F15" i="3" s="1"/>
  <c r="F18" i="3" s="1"/>
  <c r="C12" i="7"/>
  <c r="A12" i="7" s="1"/>
  <c r="D14" i="5"/>
  <c r="B18" i="3"/>
  <c r="E6" i="5"/>
  <c r="E30" i="3"/>
  <c r="E12" i="3"/>
  <c r="E10" i="3"/>
  <c r="E15" i="3" s="1"/>
  <c r="B7" i="5"/>
  <c r="B14" i="5" s="1"/>
  <c r="E39" i="3"/>
  <c r="C16" i="3"/>
  <c r="C18" i="3" s="1"/>
  <c r="C34" i="3"/>
  <c r="C52" i="3" s="1"/>
  <c r="C60" i="3" s="1"/>
  <c r="B39" i="3"/>
  <c r="B52" i="3" s="1"/>
  <c r="B60" i="3" s="1"/>
  <c r="F39" i="3"/>
  <c r="C7" i="5"/>
  <c r="C14" i="5" s="1"/>
  <c r="D16" i="3"/>
  <c r="D18" i="3" s="1"/>
  <c r="D34" i="3"/>
  <c r="D52" i="3" s="1"/>
  <c r="D60" i="3" s="1"/>
  <c r="E16" i="3"/>
  <c r="C12" i="8"/>
  <c r="A12" i="8" s="1"/>
  <c r="A11" i="9" l="1"/>
  <c r="F31" i="1"/>
  <c r="E17" i="1"/>
  <c r="E19" i="1" s="1"/>
  <c r="F19" i="1" s="1"/>
  <c r="C35" i="1"/>
  <c r="E35" i="1" s="1"/>
  <c r="E49" i="1" s="1"/>
  <c r="B13" i="8"/>
  <c r="D61" i="3"/>
  <c r="E18" i="3"/>
  <c r="F59" i="1"/>
  <c r="B12" i="9"/>
  <c r="B61" i="3"/>
  <c r="F34" i="1"/>
  <c r="B13" i="7"/>
  <c r="F26" i="1"/>
  <c r="F38" i="1"/>
  <c r="B7" i="9"/>
  <c r="F66" i="3"/>
  <c r="B66" i="3"/>
  <c r="E60" i="1"/>
  <c r="F60" i="1" s="1"/>
  <c r="E66" i="3"/>
  <c r="D66" i="3"/>
  <c r="C66" i="3"/>
  <c r="F35" i="1"/>
  <c r="F54" i="1"/>
  <c r="F53" i="1"/>
  <c r="F47" i="1"/>
  <c r="F43" i="1"/>
  <c r="F37" i="1"/>
  <c r="F32" i="1"/>
  <c r="F30" i="1"/>
  <c r="F27" i="1"/>
  <c r="F24" i="1"/>
  <c r="F52" i="1"/>
  <c r="F46" i="1"/>
  <c r="F42" i="1"/>
  <c r="F39" i="1"/>
  <c r="F36" i="1"/>
  <c r="F23" i="1"/>
  <c r="F22" i="1"/>
  <c r="F55" i="1"/>
  <c r="F48" i="1"/>
  <c r="F40" i="1"/>
  <c r="F51" i="1"/>
  <c r="F45" i="1"/>
  <c r="F41" i="1"/>
  <c r="F29" i="1"/>
  <c r="F28" i="1"/>
  <c r="F50" i="1"/>
  <c r="F44" i="1"/>
  <c r="F33" i="1"/>
  <c r="F25" i="1"/>
  <c r="E7" i="5"/>
  <c r="E14" i="5" s="1"/>
  <c r="E52" i="3"/>
  <c r="E60" i="3" s="1"/>
  <c r="C61" i="3"/>
  <c r="C67" i="3" s="1"/>
  <c r="F52" i="3"/>
  <c r="F60" i="3" s="1"/>
  <c r="F61" i="3" s="1"/>
  <c r="F7" i="5"/>
  <c r="F14" i="5" s="1"/>
  <c r="F67" i="3" l="1"/>
  <c r="C13" i="7"/>
  <c r="A13" i="7" s="1"/>
  <c r="D67" i="3"/>
  <c r="B67" i="3"/>
  <c r="E61" i="3"/>
  <c r="E67" i="3" s="1"/>
  <c r="C13" i="8"/>
  <c r="A13" i="8" s="1"/>
  <c r="F49" i="1"/>
  <c r="E56" i="1"/>
  <c r="E64" i="1" s="1"/>
  <c r="C12" i="9"/>
  <c r="A12" i="9" s="1"/>
  <c r="F56" i="1" l="1"/>
  <c r="E57" i="1"/>
  <c r="B14" i="7"/>
  <c r="B13" i="9"/>
  <c r="B14" i="8"/>
  <c r="C14" i="8" l="1"/>
  <c r="A14" i="8" s="1"/>
  <c r="C14" i="7"/>
  <c r="A14" i="7" s="1"/>
  <c r="E61" i="1"/>
  <c r="E62" i="1" s="1"/>
  <c r="F57" i="1"/>
  <c r="C13" i="9"/>
  <c r="A13" i="9" s="1"/>
  <c r="B15" i="7" l="1"/>
  <c r="B14" i="9"/>
  <c r="F62" i="1"/>
  <c r="F61" i="1"/>
  <c r="B15" i="8"/>
  <c r="C15" i="7" l="1"/>
  <c r="A15" i="7" s="1"/>
  <c r="C14" i="9"/>
  <c r="A14" i="9" s="1"/>
  <c r="C15" i="8"/>
  <c r="A15" i="8" s="1"/>
  <c r="B16" i="8" l="1"/>
  <c r="C16" i="8" s="1"/>
  <c r="A16" i="8" s="1"/>
  <c r="B15" i="9"/>
  <c r="B16" i="7"/>
  <c r="C16" i="7" s="1"/>
  <c r="A16" i="7" s="1"/>
  <c r="C15" i="9" l="1"/>
  <c r="A15" i="9" s="1"/>
  <c r="B17" i="8"/>
  <c r="C17" i="8" s="1"/>
  <c r="A17" i="8" s="1"/>
  <c r="B17" i="7"/>
  <c r="C17" i="7" s="1"/>
  <c r="A17" i="7"/>
  <c r="B18" i="8" l="1"/>
  <c r="C18" i="8" s="1"/>
  <c r="A18" i="8" s="1"/>
  <c r="B18" i="7"/>
  <c r="C18" i="7" s="1"/>
  <c r="A18" i="7" s="1"/>
  <c r="B16" i="9"/>
  <c r="C16" i="9" s="1"/>
  <c r="A16" i="9" s="1"/>
  <c r="B17" i="9" l="1"/>
  <c r="C17" i="9" s="1"/>
  <c r="A17" i="9"/>
  <c r="B19" i="7"/>
  <c r="C19" i="7" s="1"/>
  <c r="A19" i="7" s="1"/>
  <c r="B19" i="8"/>
  <c r="C19" i="8" s="1"/>
  <c r="A19" i="8" s="1"/>
  <c r="B20" i="8" l="1"/>
  <c r="C20" i="8" s="1"/>
  <c r="A20" i="8"/>
  <c r="B20" i="7"/>
  <c r="C20" i="7" s="1"/>
  <c r="A20" i="7" s="1"/>
  <c r="B18" i="9"/>
  <c r="C18" i="9" s="1"/>
  <c r="A18" i="9" s="1"/>
  <c r="B19" i="9" l="1"/>
  <c r="C19" i="9" s="1"/>
  <c r="A19" i="9" s="1"/>
  <c r="B21" i="7"/>
  <c r="C21" i="7" s="1"/>
  <c r="A21" i="7" s="1"/>
  <c r="B21" i="8"/>
  <c r="C21" i="8" s="1"/>
  <c r="A21" i="8" s="1"/>
  <c r="B22" i="8" l="1"/>
  <c r="C22" i="8" s="1"/>
  <c r="A22" i="8" s="1"/>
  <c r="B22" i="7"/>
  <c r="C22" i="7" s="1"/>
  <c r="A22" i="7" s="1"/>
  <c r="B20" i="9"/>
  <c r="C20" i="9" s="1"/>
  <c r="A20" i="9" s="1"/>
  <c r="B21" i="9" l="1"/>
  <c r="C21" i="9" s="1"/>
  <c r="A21" i="9" s="1"/>
  <c r="B23" i="7"/>
  <c r="C23" i="7" s="1"/>
  <c r="A23" i="7" s="1"/>
  <c r="B23" i="8"/>
  <c r="C23" i="8" s="1"/>
  <c r="A23" i="8" s="1"/>
  <c r="B24" i="8" l="1"/>
  <c r="C24" i="8" s="1"/>
  <c r="A24" i="8" s="1"/>
  <c r="B24" i="7"/>
  <c r="C24" i="7" s="1"/>
  <c r="A24" i="7" s="1"/>
  <c r="B22" i="9"/>
  <c r="C22" i="9" s="1"/>
  <c r="A22" i="9" s="1"/>
  <c r="B23" i="9" l="1"/>
  <c r="C23" i="9" s="1"/>
  <c r="A23" i="9" s="1"/>
  <c r="B25" i="5"/>
  <c r="B25" i="7"/>
  <c r="C25" i="7" s="1"/>
  <c r="A25" i="7" s="1"/>
  <c r="B25" i="8"/>
  <c r="C25" i="8" s="1"/>
  <c r="A25" i="8" s="1"/>
  <c r="B26" i="7" l="1"/>
  <c r="C26" i="7" s="1"/>
  <c r="A26" i="7" s="1"/>
  <c r="B26" i="8"/>
  <c r="C26" i="8" s="1"/>
  <c r="A26" i="8" s="1"/>
  <c r="B24" i="9"/>
  <c r="C24" i="9" s="1"/>
  <c r="A24" i="9" s="1"/>
  <c r="B25" i="9" l="1"/>
  <c r="C25" i="9" s="1"/>
  <c r="A25" i="9"/>
  <c r="B22" i="5"/>
  <c r="B27" i="5" s="1"/>
  <c r="B28" i="5" s="1"/>
  <c r="B27" i="8"/>
  <c r="C27" i="8" s="1"/>
  <c r="A27" i="8" s="1"/>
  <c r="B27" i="7"/>
  <c r="C27" i="7" s="1"/>
  <c r="A27" i="7" s="1"/>
  <c r="B28" i="8" l="1"/>
  <c r="C28" i="8" s="1"/>
  <c r="A28" i="8" s="1"/>
  <c r="B28" i="7"/>
  <c r="C28" i="7" s="1"/>
  <c r="A28" i="7" s="1"/>
  <c r="B26" i="9"/>
  <c r="C26" i="9" s="1"/>
  <c r="A26" i="9" s="1"/>
  <c r="B27" i="9" l="1"/>
  <c r="C27" i="9" s="1"/>
  <c r="A27" i="9" s="1"/>
  <c r="B29" i="7"/>
  <c r="C29" i="7" s="1"/>
  <c r="A29" i="7" s="1"/>
  <c r="B29" i="8"/>
  <c r="C29" i="8" s="1"/>
  <c r="A29" i="8" s="1"/>
  <c r="B30" i="8" l="1"/>
  <c r="C30" i="8" s="1"/>
  <c r="A30" i="8" s="1"/>
  <c r="B28" i="9"/>
  <c r="C28" i="9" s="1"/>
  <c r="A28" i="9"/>
  <c r="B30" i="7"/>
  <c r="C30" i="7" s="1"/>
  <c r="A30" i="7" s="1"/>
  <c r="B31" i="7" l="1"/>
  <c r="C31" i="7" s="1"/>
  <c r="A31" i="7" s="1"/>
  <c r="B31" i="8"/>
  <c r="C31" i="8" s="1"/>
  <c r="A31" i="8"/>
  <c r="B29" i="9"/>
  <c r="C29" i="9" s="1"/>
  <c r="A29" i="9" s="1"/>
  <c r="B30" i="9" l="1"/>
  <c r="C30" i="9" s="1"/>
  <c r="A30" i="9" s="1"/>
  <c r="B32" i="7"/>
  <c r="C32" i="7" s="1"/>
  <c r="A32" i="7" s="1"/>
  <c r="B32" i="8"/>
  <c r="C32" i="8" s="1"/>
  <c r="A32" i="8" s="1"/>
  <c r="B33" i="8" l="1"/>
  <c r="C33" i="8" s="1"/>
  <c r="A33" i="8" s="1"/>
  <c r="B33" i="7"/>
  <c r="C33" i="7" s="1"/>
  <c r="A33" i="7" s="1"/>
  <c r="B31" i="9"/>
  <c r="C31" i="9" s="1"/>
  <c r="A31" i="9" s="1"/>
  <c r="B32" i="9" l="1"/>
  <c r="C32" i="9" s="1"/>
  <c r="A32" i="9" s="1"/>
  <c r="B34" i="7"/>
  <c r="C34" i="7" s="1"/>
  <c r="A34" i="7" s="1"/>
  <c r="B34" i="8"/>
  <c r="C34" i="8" s="1"/>
  <c r="A34" i="8" s="1"/>
  <c r="B35" i="8" l="1"/>
  <c r="C35" i="8" s="1"/>
  <c r="A35" i="8" s="1"/>
  <c r="B35" i="7"/>
  <c r="C35" i="7" s="1"/>
  <c r="A35" i="7" s="1"/>
  <c r="B33" i="9"/>
  <c r="C33" i="9" s="1"/>
  <c r="A33" i="9" s="1"/>
  <c r="B34" i="9" l="1"/>
  <c r="C34" i="9" s="1"/>
  <c r="A34" i="9" s="1"/>
  <c r="B36" i="8"/>
  <c r="C36" i="8" s="1"/>
  <c r="A36" i="8" s="1"/>
  <c r="B36" i="7"/>
  <c r="C36" i="7" s="1"/>
  <c r="A36" i="7"/>
  <c r="B37" i="8" l="1"/>
  <c r="C37" i="8" s="1"/>
  <c r="A37" i="8" s="1"/>
  <c r="B35" i="9"/>
  <c r="C35" i="9" s="1"/>
  <c r="A35" i="9" s="1"/>
  <c r="B37" i="7"/>
  <c r="C37" i="7" s="1"/>
  <c r="A37" i="7" s="1"/>
  <c r="C25" i="5"/>
  <c r="B38" i="8" l="1"/>
  <c r="C38" i="8" s="1"/>
  <c r="A38" i="8" s="1"/>
  <c r="B36" i="9"/>
  <c r="C36" i="9" s="1"/>
  <c r="A36" i="9" s="1"/>
  <c r="B38" i="7"/>
  <c r="C38" i="7" s="1"/>
  <c r="A38" i="7" s="1"/>
  <c r="B37" i="9" l="1"/>
  <c r="C37" i="9" s="1"/>
  <c r="A37" i="9" s="1"/>
  <c r="C22" i="5"/>
  <c r="C27" i="5" s="1"/>
  <c r="C28" i="5" s="1"/>
  <c r="B39" i="7"/>
  <c r="C39" i="7" s="1"/>
  <c r="A39" i="7" s="1"/>
  <c r="B39" i="8"/>
  <c r="C39" i="8" s="1"/>
  <c r="A39" i="8" s="1"/>
  <c r="B40" i="7" l="1"/>
  <c r="C40" i="7" s="1"/>
  <c r="A40" i="7" s="1"/>
  <c r="B38" i="9"/>
  <c r="C38" i="9" s="1"/>
  <c r="A38" i="9" s="1"/>
  <c r="B40" i="8"/>
  <c r="C40" i="8" s="1"/>
  <c r="A40" i="8" s="1"/>
  <c r="B41" i="8" l="1"/>
  <c r="C41" i="8" s="1"/>
  <c r="A41" i="8" s="1"/>
  <c r="B39" i="9"/>
  <c r="C39" i="9" s="1"/>
  <c r="A39" i="9" s="1"/>
  <c r="B41" i="7"/>
  <c r="C41" i="7" s="1"/>
  <c r="A41" i="7" s="1"/>
  <c r="B42" i="7" l="1"/>
  <c r="C42" i="7" s="1"/>
  <c r="A42" i="7" s="1"/>
  <c r="B40" i="9"/>
  <c r="C40" i="9" s="1"/>
  <c r="A40" i="9" s="1"/>
  <c r="B42" i="8"/>
  <c r="C42" i="8" s="1"/>
  <c r="A42" i="8" s="1"/>
  <c r="B43" i="8" l="1"/>
  <c r="C43" i="8" s="1"/>
  <c r="A43" i="8" s="1"/>
  <c r="B41" i="9"/>
  <c r="C41" i="9" s="1"/>
  <c r="A41" i="9" s="1"/>
  <c r="B43" i="7"/>
  <c r="C43" i="7" s="1"/>
  <c r="A43" i="7" s="1"/>
  <c r="B44" i="7" l="1"/>
  <c r="C44" i="7" s="1"/>
  <c r="A44" i="7" s="1"/>
  <c r="B44" i="8"/>
  <c r="C44" i="8" s="1"/>
  <c r="A44" i="8" s="1"/>
  <c r="B42" i="9"/>
  <c r="C42" i="9" s="1"/>
  <c r="A42" i="9" s="1"/>
  <c r="B43" i="9" l="1"/>
  <c r="C43" i="9" s="1"/>
  <c r="A43" i="9" s="1"/>
  <c r="B45" i="8"/>
  <c r="C45" i="8" s="1"/>
  <c r="A45" i="8"/>
  <c r="B45" i="7"/>
  <c r="C45" i="7" s="1"/>
  <c r="A45" i="7" s="1"/>
  <c r="B46" i="7" l="1"/>
  <c r="C46" i="7" s="1"/>
  <c r="A46" i="7" s="1"/>
  <c r="B44" i="9"/>
  <c r="C44" i="9" s="1"/>
  <c r="A44" i="9" s="1"/>
  <c r="B46" i="8"/>
  <c r="C46" i="8" s="1"/>
  <c r="A46" i="8" s="1"/>
  <c r="B47" i="8" l="1"/>
  <c r="C47" i="8" s="1"/>
  <c r="A47" i="8" s="1"/>
  <c r="B45" i="9"/>
  <c r="C45" i="9" s="1"/>
  <c r="A45" i="9" s="1"/>
  <c r="B47" i="7"/>
  <c r="C47" i="7" s="1"/>
  <c r="A47" i="7" s="1"/>
  <c r="B46" i="9" l="1"/>
  <c r="C46" i="9" s="1"/>
  <c r="A46" i="9" s="1"/>
  <c r="B48" i="7"/>
  <c r="C48" i="7" s="1"/>
  <c r="A48" i="7" s="1"/>
  <c r="B48" i="8"/>
  <c r="C48" i="8" s="1"/>
  <c r="A48" i="8" s="1"/>
  <c r="B49" i="8" l="1"/>
  <c r="C49" i="8" s="1"/>
  <c r="A49" i="8" s="1"/>
  <c r="B49" i="7"/>
  <c r="C49" i="7" s="1"/>
  <c r="A49" i="7" s="1"/>
  <c r="D25" i="5"/>
  <c r="B47" i="9"/>
  <c r="C47" i="9" s="1"/>
  <c r="A47" i="9" s="1"/>
  <c r="B50" i="7" l="1"/>
  <c r="C50" i="7" s="1"/>
  <c r="A50" i="7" s="1"/>
  <c r="B50" i="8"/>
  <c r="C50" i="8" s="1"/>
  <c r="A50" i="8" s="1"/>
  <c r="B48" i="9"/>
  <c r="C48" i="9" s="1"/>
  <c r="A48" i="9" s="1"/>
  <c r="B51" i="7" l="1"/>
  <c r="C51" i="7" s="1"/>
  <c r="A51" i="7" s="1"/>
  <c r="B51" i="8"/>
  <c r="C51" i="8" s="1"/>
  <c r="A51" i="8"/>
  <c r="B49" i="9"/>
  <c r="C49" i="9" s="1"/>
  <c r="A49" i="9" s="1"/>
  <c r="D22" i="5"/>
  <c r="D27" i="5" s="1"/>
  <c r="D28" i="5" s="1"/>
  <c r="B50" i="9" l="1"/>
  <c r="C50" i="9" s="1"/>
  <c r="A50" i="9" s="1"/>
  <c r="B52" i="7"/>
  <c r="C52" i="7" s="1"/>
  <c r="A52" i="7" s="1"/>
  <c r="B52" i="8"/>
  <c r="C52" i="8" s="1"/>
  <c r="A52" i="8" s="1"/>
  <c r="B53" i="8" l="1"/>
  <c r="C53" i="8" s="1"/>
  <c r="A53" i="8"/>
  <c r="B53" i="7"/>
  <c r="C53" i="7" s="1"/>
  <c r="A53" i="7" s="1"/>
  <c r="B51" i="9"/>
  <c r="C51" i="9" s="1"/>
  <c r="A51" i="9"/>
  <c r="B52" i="9" l="1"/>
  <c r="C52" i="9" s="1"/>
  <c r="A52" i="9" s="1"/>
  <c r="B54" i="7"/>
  <c r="C54" i="7" s="1"/>
  <c r="A54" i="7" s="1"/>
  <c r="B54" i="8"/>
  <c r="C54" i="8" s="1"/>
  <c r="A54" i="8" s="1"/>
  <c r="B55" i="8" l="1"/>
  <c r="C55" i="8" s="1"/>
  <c r="A55" i="8" s="1"/>
  <c r="B55" i="7"/>
  <c r="C55" i="7" s="1"/>
  <c r="A55" i="7" s="1"/>
  <c r="B53" i="9"/>
  <c r="C53" i="9" s="1"/>
  <c r="A53" i="9" s="1"/>
  <c r="B54" i="9" l="1"/>
  <c r="C54" i="9" s="1"/>
  <c r="A54" i="9" s="1"/>
  <c r="B56" i="8"/>
  <c r="C56" i="8" s="1"/>
  <c r="A56" i="8" s="1"/>
  <c r="B56" i="7"/>
  <c r="C56" i="7" s="1"/>
  <c r="A56" i="7" s="1"/>
  <c r="B57" i="7" l="1"/>
  <c r="C57" i="7" s="1"/>
  <c r="A57" i="7" s="1"/>
  <c r="B57" i="8"/>
  <c r="C57" i="8" s="1"/>
  <c r="A57" i="8" s="1"/>
  <c r="B55" i="9"/>
  <c r="C55" i="9" s="1"/>
  <c r="A55" i="9" s="1"/>
  <c r="B58" i="8" l="1"/>
  <c r="C58" i="8" s="1"/>
  <c r="A58" i="8" s="1"/>
  <c r="B56" i="9"/>
  <c r="C56" i="9" s="1"/>
  <c r="A56" i="9" s="1"/>
  <c r="B58" i="7"/>
  <c r="C58" i="7" s="1"/>
  <c r="A58" i="7" s="1"/>
  <c r="B59" i="7" l="1"/>
  <c r="C59" i="7" s="1"/>
  <c r="A59" i="7" s="1"/>
  <c r="B57" i="9"/>
  <c r="C57" i="9" s="1"/>
  <c r="A57" i="9" s="1"/>
  <c r="B59" i="8"/>
  <c r="C59" i="8" s="1"/>
  <c r="A59" i="8" s="1"/>
  <c r="B60" i="7" l="1"/>
  <c r="C60" i="7" s="1"/>
  <c r="A60" i="7" s="1"/>
  <c r="B60" i="8"/>
  <c r="C60" i="8" s="1"/>
  <c r="A60" i="8" s="1"/>
  <c r="B58" i="9"/>
  <c r="C58" i="9" s="1"/>
  <c r="A58" i="9" s="1"/>
  <c r="B61" i="8" l="1"/>
  <c r="C61" i="8" s="1"/>
  <c r="A61" i="8" s="1"/>
  <c r="B61" i="7"/>
  <c r="C61" i="7" s="1"/>
  <c r="A61" i="7" s="1"/>
  <c r="E25" i="5"/>
  <c r="B59" i="9"/>
  <c r="C59" i="9" s="1"/>
  <c r="A59" i="9" s="1"/>
  <c r="B62" i="7" l="1"/>
  <c r="C62" i="7" s="1"/>
  <c r="A62" i="7" s="1"/>
  <c r="B60" i="9"/>
  <c r="C60" i="9" s="1"/>
  <c r="A60" i="9" s="1"/>
  <c r="B62" i="8"/>
  <c r="C62" i="8" s="1"/>
  <c r="A62" i="8" s="1"/>
  <c r="B63" i="8" l="1"/>
  <c r="C63" i="8" s="1"/>
  <c r="A63" i="8" s="1"/>
  <c r="B61" i="9"/>
  <c r="C61" i="9" s="1"/>
  <c r="A61" i="9" s="1"/>
  <c r="E22" i="5"/>
  <c r="E27" i="5" s="1"/>
  <c r="E28" i="5" s="1"/>
  <c r="B63" i="7"/>
  <c r="C63" i="7" s="1"/>
  <c r="A63" i="7" s="1"/>
  <c r="B64" i="8" l="1"/>
  <c r="C64" i="8" s="1"/>
  <c r="A64" i="8" s="1"/>
  <c r="B62" i="9"/>
  <c r="C62" i="9" s="1"/>
  <c r="A62" i="9" s="1"/>
  <c r="B64" i="7"/>
  <c r="C64" i="7" s="1"/>
  <c r="A64" i="7" s="1"/>
  <c r="B65" i="7" l="1"/>
  <c r="C65" i="7" s="1"/>
  <c r="A65" i="7" s="1"/>
  <c r="B63" i="9"/>
  <c r="C63" i="9" s="1"/>
  <c r="A63" i="9"/>
  <c r="B65" i="8"/>
  <c r="C65" i="8" s="1"/>
  <c r="A65" i="8" s="1"/>
  <c r="B66" i="7" l="1"/>
  <c r="C66" i="7" s="1"/>
  <c r="A66" i="7" s="1"/>
  <c r="B64" i="9"/>
  <c r="C64" i="9" s="1"/>
  <c r="A64" i="9" s="1"/>
  <c r="B66" i="8"/>
  <c r="C66" i="8" s="1"/>
  <c r="A66" i="8" s="1"/>
  <c r="B67" i="7" l="1"/>
  <c r="C67" i="7" s="1"/>
  <c r="A67" i="7" s="1"/>
  <c r="B67" i="8"/>
  <c r="C67" i="8" s="1"/>
  <c r="A67" i="8" s="1"/>
  <c r="B65" i="9"/>
  <c r="C65" i="9" s="1"/>
  <c r="A65" i="9" s="1"/>
  <c r="B68" i="7" l="1"/>
  <c r="C68" i="7" s="1"/>
  <c r="A68" i="7" s="1"/>
  <c r="B66" i="9"/>
  <c r="C66" i="9" s="1"/>
  <c r="A66" i="9" s="1"/>
  <c r="B68" i="8"/>
  <c r="C68" i="8" s="1"/>
  <c r="A68" i="8" s="1"/>
  <c r="B69" i="8" l="1"/>
  <c r="C69" i="8" s="1"/>
  <c r="A69" i="8" s="1"/>
  <c r="B67" i="9"/>
  <c r="C67" i="9" s="1"/>
  <c r="A67" i="9" s="1"/>
  <c r="B69" i="7"/>
  <c r="C69" i="7" s="1"/>
  <c r="A69" i="7" s="1"/>
  <c r="B70" i="7" l="1"/>
  <c r="C70" i="7" s="1"/>
  <c r="A70" i="7" s="1"/>
  <c r="B68" i="9"/>
  <c r="C68" i="9" s="1"/>
  <c r="A68" i="9"/>
  <c r="B70" i="8"/>
  <c r="C70" i="8" s="1"/>
  <c r="A70" i="8" s="1"/>
  <c r="B71" i="8" l="1"/>
  <c r="C71" i="8" s="1"/>
  <c r="A71" i="8" s="1"/>
  <c r="B71" i="7"/>
  <c r="C71" i="7" s="1"/>
  <c r="A71" i="7" s="1"/>
  <c r="B69" i="9"/>
  <c r="C69" i="9" s="1"/>
  <c r="A69" i="9" s="1"/>
  <c r="B72" i="7" l="1"/>
  <c r="C72" i="7" s="1"/>
  <c r="A72" i="7" s="1"/>
  <c r="B70" i="9"/>
  <c r="C70" i="9" s="1"/>
  <c r="A70" i="9" s="1"/>
  <c r="B72" i="8"/>
  <c r="C72" i="8" s="1"/>
  <c r="A72" i="8" s="1"/>
  <c r="B71" i="9" l="1"/>
  <c r="C71" i="9" s="1"/>
  <c r="A71" i="9" s="1"/>
  <c r="B73" i="8"/>
  <c r="C73" i="8" s="1"/>
  <c r="A73" i="8" s="1"/>
  <c r="B73" i="7"/>
  <c r="C73" i="7" s="1"/>
  <c r="A73" i="7" s="1"/>
  <c r="F25" i="5"/>
  <c r="B74" i="8" l="1"/>
  <c r="C74" i="8" s="1"/>
  <c r="A74" i="8" s="1"/>
  <c r="B72" i="9"/>
  <c r="C72" i="9" s="1"/>
  <c r="A72" i="9" s="1"/>
  <c r="B74" i="7"/>
  <c r="C74" i="7" s="1"/>
  <c r="A74" i="7" s="1"/>
  <c r="B75" i="7" l="1"/>
  <c r="C75" i="7" s="1"/>
  <c r="A75" i="7" s="1"/>
  <c r="B73" i="9"/>
  <c r="C73" i="9" s="1"/>
  <c r="A73" i="9" s="1"/>
  <c r="F22" i="5"/>
  <c r="F27" i="5" s="1"/>
  <c r="F28" i="5" s="1"/>
  <c r="B75" i="8"/>
  <c r="C75" i="8" s="1"/>
  <c r="A75" i="8" s="1"/>
  <c r="B76" i="7" l="1"/>
  <c r="C76" i="7" s="1"/>
  <c r="A76" i="7" s="1"/>
  <c r="B74" i="9"/>
  <c r="C74" i="9" s="1"/>
  <c r="A74" i="9" s="1"/>
  <c r="B76" i="8"/>
  <c r="C76" i="8" s="1"/>
  <c r="A76" i="8" s="1"/>
  <c r="B77" i="8" l="1"/>
  <c r="C77" i="8" s="1"/>
  <c r="A77" i="8" s="1"/>
  <c r="B75" i="9"/>
  <c r="C75" i="9" s="1"/>
  <c r="A75" i="9" s="1"/>
  <c r="B77" i="7"/>
  <c r="C77" i="7" s="1"/>
  <c r="A77" i="7" s="1"/>
  <c r="B78" i="7" l="1"/>
  <c r="C78" i="7" s="1"/>
  <c r="A78" i="7" s="1"/>
  <c r="B76" i="9"/>
  <c r="C76" i="9" s="1"/>
  <c r="A76" i="9" s="1"/>
  <c r="B78" i="8"/>
  <c r="C78" i="8" s="1"/>
  <c r="A78" i="8" s="1"/>
  <c r="B79" i="8" l="1"/>
  <c r="C79" i="8" s="1"/>
  <c r="A79" i="8" s="1"/>
  <c r="B77" i="9"/>
  <c r="C77" i="9" s="1"/>
  <c r="A77" i="9" s="1"/>
  <c r="B79" i="7"/>
  <c r="C79" i="7" s="1"/>
  <c r="A79" i="7" s="1"/>
  <c r="B80" i="7" l="1"/>
  <c r="C80" i="7" s="1"/>
  <c r="A80" i="7" s="1"/>
  <c r="B80" i="8"/>
  <c r="C80" i="8" s="1"/>
  <c r="A80" i="8" s="1"/>
  <c r="B78" i="9"/>
  <c r="C78" i="9" s="1"/>
  <c r="A78" i="9" s="1"/>
  <c r="B79" i="9" l="1"/>
  <c r="C79" i="9" s="1"/>
  <c r="A79" i="9" s="1"/>
  <c r="B81" i="8"/>
  <c r="C81" i="8" s="1"/>
  <c r="A81" i="8" s="1"/>
  <c r="B81" i="7"/>
  <c r="C81" i="7" s="1"/>
  <c r="A81" i="7" s="1"/>
  <c r="B82" i="7" l="1"/>
  <c r="C82" i="7" s="1"/>
  <c r="A82" i="7" s="1"/>
  <c r="B82" i="8"/>
  <c r="C82" i="8" s="1"/>
  <c r="A82" i="8" s="1"/>
  <c r="B80" i="9"/>
  <c r="C80" i="9" s="1"/>
  <c r="A80" i="9"/>
  <c r="B83" i="8" l="1"/>
  <c r="C83" i="8" s="1"/>
  <c r="A83" i="8" s="1"/>
  <c r="B83" i="7"/>
  <c r="C83" i="7" s="1"/>
  <c r="A83" i="7" s="1"/>
  <c r="B81" i="9"/>
  <c r="C81" i="9" s="1"/>
  <c r="A81" i="9" s="1"/>
  <c r="B82" i="9" l="1"/>
  <c r="C82" i="9" s="1"/>
  <c r="A82" i="9" s="1"/>
  <c r="B84" i="7"/>
  <c r="C84" i="7" s="1"/>
  <c r="A84" i="7" s="1"/>
  <c r="B84" i="8"/>
  <c r="C84" i="8" s="1"/>
  <c r="A84" i="8" s="1"/>
  <c r="B85" i="8" l="1"/>
  <c r="C85" i="8" s="1"/>
  <c r="A85" i="8" s="1"/>
  <c r="B85" i="7"/>
  <c r="C85" i="7" s="1"/>
  <c r="A85" i="7" s="1"/>
  <c r="B83" i="9"/>
  <c r="C83" i="9" s="1"/>
  <c r="A83" i="9" s="1"/>
  <c r="B84" i="9" l="1"/>
  <c r="C84" i="9" s="1"/>
  <c r="A84" i="9" s="1"/>
  <c r="B86" i="7"/>
  <c r="C86" i="7" s="1"/>
  <c r="A86" i="7" s="1"/>
  <c r="B86" i="8"/>
  <c r="C86" i="8" s="1"/>
  <c r="A86" i="8" s="1"/>
  <c r="B87" i="7" l="1"/>
  <c r="C87" i="7" s="1"/>
  <c r="A87" i="7" s="1"/>
  <c r="B87" i="8"/>
  <c r="C87" i="8" s="1"/>
  <c r="A87" i="8" s="1"/>
  <c r="B85" i="9"/>
  <c r="C85" i="9" s="1"/>
  <c r="A85" i="9" s="1"/>
  <c r="B86" i="9" l="1"/>
  <c r="C86" i="9" s="1"/>
  <c r="A86" i="9" s="1"/>
  <c r="B88" i="8"/>
  <c r="C88" i="8" s="1"/>
  <c r="A88" i="8" s="1"/>
  <c r="B88" i="7"/>
  <c r="C88" i="7" s="1"/>
  <c r="A88" i="7" s="1"/>
  <c r="B87" i="9" l="1"/>
  <c r="C87" i="9" s="1"/>
  <c r="A87" i="9" s="1"/>
  <c r="B89" i="8"/>
  <c r="C89" i="8" s="1"/>
  <c r="A89" i="8" s="1"/>
  <c r="B89" i="7"/>
  <c r="C89" i="7" s="1"/>
  <c r="A89" i="7"/>
  <c r="B90" i="8" l="1"/>
  <c r="C90" i="8" s="1"/>
  <c r="A90" i="8" s="1"/>
  <c r="B90" i="7"/>
  <c r="C90" i="7" s="1"/>
  <c r="A90" i="7" s="1"/>
  <c r="B88" i="9"/>
  <c r="C88" i="9" s="1"/>
  <c r="A88" i="9" s="1"/>
  <c r="B89" i="9" l="1"/>
  <c r="C89" i="9" s="1"/>
  <c r="A89" i="9" s="1"/>
  <c r="B91" i="7"/>
  <c r="C91" i="7" s="1"/>
  <c r="A91" i="7" s="1"/>
  <c r="B91" i="8"/>
  <c r="C91" i="8" s="1"/>
  <c r="A91" i="8" s="1"/>
  <c r="B92" i="8" l="1"/>
  <c r="C92" i="8" s="1"/>
  <c r="A92" i="8" s="1"/>
  <c r="B92" i="7"/>
  <c r="C92" i="7" s="1"/>
  <c r="A92" i="7" s="1"/>
  <c r="B90" i="9"/>
  <c r="C90" i="9" s="1"/>
  <c r="A90" i="9" s="1"/>
  <c r="B91" i="9" l="1"/>
  <c r="C91" i="9" s="1"/>
  <c r="A91" i="9" s="1"/>
  <c r="B93" i="7"/>
  <c r="C93" i="7" s="1"/>
  <c r="A93" i="7" s="1"/>
  <c r="B93" i="8"/>
  <c r="C93" i="8" s="1"/>
  <c r="A93" i="8" s="1"/>
  <c r="B94" i="7" l="1"/>
  <c r="C94" i="7" s="1"/>
  <c r="A94" i="7" s="1"/>
  <c r="B94" i="8"/>
  <c r="C94" i="8" s="1"/>
  <c r="A94" i="8" s="1"/>
  <c r="B92" i="9"/>
  <c r="C92" i="9" s="1"/>
  <c r="A92" i="9" s="1"/>
  <c r="B95" i="7" l="1"/>
  <c r="C95" i="7" s="1"/>
  <c r="A95" i="7" s="1"/>
  <c r="B93" i="9"/>
  <c r="C93" i="9" s="1"/>
  <c r="A93" i="9" s="1"/>
  <c r="B95" i="8"/>
  <c r="C95" i="8" s="1"/>
  <c r="A95" i="8" s="1"/>
  <c r="B96" i="8" l="1"/>
  <c r="C96" i="8" s="1"/>
  <c r="A96" i="8" s="1"/>
  <c r="B94" i="9"/>
  <c r="C94" i="9" s="1"/>
  <c r="A94" i="9" s="1"/>
  <c r="B96" i="7"/>
  <c r="C96" i="7" s="1"/>
  <c r="A96" i="7"/>
  <c r="B95" i="9" l="1"/>
  <c r="C95" i="9" s="1"/>
  <c r="A95" i="9" s="1"/>
  <c r="B97" i="7"/>
  <c r="C97" i="7" s="1"/>
  <c r="A97" i="7" s="1"/>
  <c r="B97" i="8"/>
  <c r="C97" i="8" s="1"/>
  <c r="A97" i="8"/>
  <c r="B98" i="7" l="1"/>
  <c r="C98" i="7" s="1"/>
  <c r="A98" i="7" s="1"/>
  <c r="B96" i="9"/>
  <c r="C96" i="9" s="1"/>
  <c r="A96" i="9" s="1"/>
  <c r="B98" i="8"/>
  <c r="C98" i="8" s="1"/>
  <c r="A98" i="8" s="1"/>
  <c r="B99" i="8" l="1"/>
  <c r="C99" i="8" s="1"/>
  <c r="A99" i="8" s="1"/>
  <c r="B97" i="9"/>
  <c r="C97" i="9" s="1"/>
  <c r="A97" i="9" s="1"/>
  <c r="B99" i="7"/>
  <c r="C99" i="7" s="1"/>
  <c r="A99" i="7" s="1"/>
  <c r="B100" i="7" l="1"/>
  <c r="C100" i="7" s="1"/>
  <c r="A100" i="7" s="1"/>
  <c r="B98" i="9"/>
  <c r="C98" i="9" s="1"/>
  <c r="A98" i="9" s="1"/>
  <c r="B100" i="8"/>
  <c r="C100" i="8" s="1"/>
  <c r="A100" i="8" s="1"/>
  <c r="B99" i="9" l="1"/>
  <c r="C99" i="9" s="1"/>
  <c r="A99" i="9" s="1"/>
  <c r="B101" i="8"/>
  <c r="C101" i="8" s="1"/>
  <c r="A101" i="8" s="1"/>
  <c r="B101" i="7"/>
  <c r="C101" i="7" s="1"/>
  <c r="A101" i="7"/>
  <c r="B102" i="8" l="1"/>
  <c r="C102" i="8" s="1"/>
  <c r="A102" i="8" s="1"/>
  <c r="B102" i="7"/>
  <c r="C102" i="7" s="1"/>
  <c r="A102" i="7" s="1"/>
  <c r="B100" i="9"/>
  <c r="C100" i="9" s="1"/>
  <c r="A100" i="9" s="1"/>
  <c r="B101" i="9" l="1"/>
  <c r="C101" i="9" s="1"/>
  <c r="A101" i="9" s="1"/>
  <c r="B103" i="7"/>
  <c r="C103" i="7" s="1"/>
  <c r="A103" i="7" s="1"/>
  <c r="B103" i="8"/>
  <c r="C103" i="8" s="1"/>
  <c r="A103" i="8" s="1"/>
  <c r="B104" i="8" l="1"/>
  <c r="C104" i="8" s="1"/>
  <c r="A104" i="8" s="1"/>
  <c r="B104" i="7"/>
  <c r="C104" i="7" s="1"/>
  <c r="A104" i="7" s="1"/>
  <c r="B102" i="9"/>
  <c r="C102" i="9" s="1"/>
  <c r="A102" i="9" s="1"/>
  <c r="B105" i="7" l="1"/>
  <c r="C105" i="7" s="1"/>
  <c r="A105" i="7" s="1"/>
  <c r="B103" i="9"/>
  <c r="C103" i="9" s="1"/>
  <c r="A103" i="9" s="1"/>
  <c r="B105" i="8"/>
  <c r="C105" i="8" s="1"/>
  <c r="A105" i="8" s="1"/>
  <c r="B106" i="8" l="1"/>
  <c r="C106" i="8" s="1"/>
  <c r="A106" i="8" s="1"/>
  <c r="B104" i="9"/>
  <c r="C104" i="9" s="1"/>
  <c r="A104" i="9" s="1"/>
  <c r="B106" i="7"/>
  <c r="C106" i="7" s="1"/>
  <c r="A106" i="7" s="1"/>
  <c r="B107" i="7" l="1"/>
  <c r="C107" i="7" s="1"/>
  <c r="A107" i="7" s="1"/>
  <c r="B105" i="9"/>
  <c r="C105" i="9" s="1"/>
  <c r="A105" i="9" s="1"/>
  <c r="B107" i="8"/>
  <c r="C107" i="8" s="1"/>
  <c r="A107" i="8" s="1"/>
  <c r="B108" i="8" l="1"/>
  <c r="C108" i="8" s="1"/>
  <c r="A108" i="8" s="1"/>
  <c r="B106" i="9"/>
  <c r="C106" i="9" s="1"/>
  <c r="A106" i="9" s="1"/>
  <c r="B108" i="7"/>
  <c r="C108" i="7" s="1"/>
  <c r="A108" i="7"/>
  <c r="B107" i="9" l="1"/>
  <c r="C107" i="9" s="1"/>
  <c r="A107" i="9" s="1"/>
  <c r="B109" i="7"/>
  <c r="C109" i="7" s="1"/>
  <c r="A109" i="7" s="1"/>
  <c r="B109" i="8"/>
  <c r="C109" i="8" s="1"/>
  <c r="A109" i="8" s="1"/>
  <c r="B110" i="8" l="1"/>
  <c r="C110" i="8" s="1"/>
  <c r="A110" i="8" s="1"/>
  <c r="B110" i="7"/>
  <c r="C110" i="7" s="1"/>
  <c r="A110" i="7" s="1"/>
  <c r="B108" i="9"/>
  <c r="C108" i="9" s="1"/>
  <c r="A108" i="9" s="1"/>
  <c r="B109" i="9" l="1"/>
  <c r="C109" i="9" s="1"/>
  <c r="A109" i="9" s="1"/>
  <c r="B111" i="7"/>
  <c r="C111" i="7" s="1"/>
  <c r="A111" i="7" s="1"/>
  <c r="B111" i="8"/>
  <c r="C111" i="8" s="1"/>
  <c r="A111" i="8" s="1"/>
  <c r="B112" i="8" l="1"/>
  <c r="C112" i="8" s="1"/>
  <c r="A112" i="8" s="1"/>
  <c r="B110" i="9"/>
  <c r="C110" i="9" s="1"/>
  <c r="A110" i="9" s="1"/>
  <c r="B112" i="7"/>
  <c r="C112" i="7" s="1"/>
  <c r="A112" i="7" s="1"/>
  <c r="B113" i="7" l="1"/>
  <c r="C113" i="7" s="1"/>
  <c r="A113" i="7" s="1"/>
  <c r="B111" i="9"/>
  <c r="C111" i="9" s="1"/>
  <c r="A111" i="9" s="1"/>
  <c r="B113" i="8"/>
  <c r="C113" i="8" s="1"/>
  <c r="A113" i="8" s="1"/>
  <c r="B112" i="9" l="1"/>
  <c r="C112" i="9" s="1"/>
  <c r="A112" i="9" s="1"/>
  <c r="B114" i="8"/>
  <c r="C114" i="8" s="1"/>
  <c r="A114" i="8" s="1"/>
  <c r="B114" i="7"/>
  <c r="C114" i="7" s="1"/>
  <c r="A114" i="7" s="1"/>
  <c r="B115" i="7" l="1"/>
  <c r="C115" i="7" s="1"/>
  <c r="A115" i="7" s="1"/>
  <c r="B115" i="8"/>
  <c r="C115" i="8" s="1"/>
  <c r="A115" i="8" s="1"/>
  <c r="B113" i="9"/>
  <c r="C113" i="9" s="1"/>
  <c r="A113" i="9"/>
  <c r="B116" i="8" l="1"/>
  <c r="C116" i="8" s="1"/>
  <c r="A116" i="8" s="1"/>
  <c r="B114" i="9"/>
  <c r="C114" i="9" s="1"/>
  <c r="A114" i="9" s="1"/>
  <c r="B116" i="7"/>
  <c r="C116" i="7" s="1"/>
  <c r="A116" i="7" s="1"/>
  <c r="B117" i="7" l="1"/>
  <c r="C117" i="7" s="1"/>
  <c r="A117" i="7" s="1"/>
  <c r="B115" i="9"/>
  <c r="C115" i="9" s="1"/>
  <c r="A115" i="9" s="1"/>
  <c r="B117" i="8"/>
  <c r="C117" i="8" s="1"/>
  <c r="A117" i="8" s="1"/>
  <c r="B116" i="9" l="1"/>
  <c r="C116" i="9" s="1"/>
  <c r="A116" i="9" s="1"/>
  <c r="B118" i="7"/>
  <c r="C118" i="7" s="1"/>
  <c r="A118" i="7" s="1"/>
  <c r="B118" i="8"/>
  <c r="C118" i="8" s="1"/>
  <c r="A118" i="8" s="1"/>
  <c r="B119" i="8" l="1"/>
  <c r="C119" i="8" s="1"/>
  <c r="A119" i="8" s="1"/>
  <c r="B119" i="7"/>
  <c r="C119" i="7" s="1"/>
  <c r="A119" i="7" s="1"/>
  <c r="B117" i="9"/>
  <c r="C117" i="9" s="1"/>
  <c r="A117" i="9" s="1"/>
  <c r="B118" i="9" l="1"/>
  <c r="C118" i="9" s="1"/>
  <c r="A118" i="9" s="1"/>
  <c r="B120" i="8"/>
  <c r="C120" i="8" s="1"/>
  <c r="A120" i="8" s="1"/>
  <c r="B120" i="7"/>
  <c r="C120" i="7" s="1"/>
  <c r="A120" i="7"/>
  <c r="B121" i="8" l="1"/>
  <c r="C121" i="8" s="1"/>
  <c r="A121" i="8" s="1"/>
  <c r="B121" i="7"/>
  <c r="C121" i="7" s="1"/>
  <c r="A121" i="7" s="1"/>
  <c r="B119" i="9"/>
  <c r="C119" i="9" s="1"/>
  <c r="A119" i="9" s="1"/>
  <c r="B120" i="9" l="1"/>
  <c r="C120" i="9" s="1"/>
  <c r="A120" i="9" s="1"/>
  <c r="B122" i="7"/>
  <c r="C122" i="7" s="1"/>
  <c r="A122" i="7" s="1"/>
  <c r="B122" i="8"/>
  <c r="C122" i="8" s="1"/>
  <c r="A122" i="8" s="1"/>
  <c r="B123" i="8" l="1"/>
  <c r="C123" i="8" s="1"/>
  <c r="A123" i="8" s="1"/>
  <c r="B123" i="7"/>
  <c r="C123" i="7" s="1"/>
  <c r="A123" i="7" s="1"/>
  <c r="B121" i="9"/>
  <c r="C121" i="9" s="1"/>
  <c r="A121" i="9" s="1"/>
  <c r="B124" i="7" l="1"/>
  <c r="C124" i="7" s="1"/>
  <c r="A124" i="7" s="1"/>
  <c r="B122" i="9"/>
  <c r="C122" i="9" s="1"/>
  <c r="A122" i="9" s="1"/>
  <c r="B124" i="8"/>
  <c r="C124" i="8" s="1"/>
  <c r="A124" i="8" s="1"/>
  <c r="B125" i="8" l="1"/>
  <c r="C125" i="8" s="1"/>
  <c r="A125" i="8" s="1"/>
  <c r="B125" i="7"/>
  <c r="C125" i="7" s="1"/>
  <c r="A125" i="7" s="1"/>
  <c r="B123" i="9"/>
  <c r="C123" i="9" s="1"/>
  <c r="A123" i="9" s="1"/>
  <c r="B124" i="9" l="1"/>
  <c r="C124" i="9" s="1"/>
  <c r="A124" i="9" s="1"/>
  <c r="B126" i="7"/>
  <c r="C126" i="7" s="1"/>
  <c r="A126" i="7" s="1"/>
  <c r="B126" i="8"/>
  <c r="C126" i="8" s="1"/>
  <c r="A126" i="8" s="1"/>
  <c r="B125" i="9" l="1"/>
  <c r="C125" i="9" s="1"/>
  <c r="A125" i="9" s="1"/>
  <c r="B127" i="8"/>
  <c r="C127" i="8" s="1"/>
  <c r="A127" i="8" s="1"/>
  <c r="B127" i="7"/>
  <c r="C127" i="7" s="1"/>
  <c r="A127" i="7" s="1"/>
  <c r="B128" i="7" l="1"/>
  <c r="C128" i="7" s="1"/>
  <c r="A128" i="7" s="1"/>
  <c r="B128" i="8"/>
  <c r="C128" i="8" s="1"/>
  <c r="A128" i="8" s="1"/>
  <c r="B126" i="9"/>
  <c r="C126" i="9" s="1"/>
  <c r="A126" i="9" s="1"/>
  <c r="B129" i="8" l="1"/>
  <c r="C129" i="8" s="1"/>
  <c r="A129" i="8" s="1"/>
  <c r="B127" i="9"/>
  <c r="C127" i="9" s="1"/>
  <c r="A127" i="9" s="1"/>
  <c r="B129" i="7"/>
  <c r="C129" i="7" s="1"/>
  <c r="A129" i="7" s="1"/>
  <c r="B130" i="7" l="1"/>
  <c r="C130" i="7" s="1"/>
  <c r="A130" i="7" s="1"/>
  <c r="B128" i="9"/>
  <c r="C128" i="9" s="1"/>
  <c r="A128" i="9" s="1"/>
  <c r="B130" i="8"/>
  <c r="C130" i="8" s="1"/>
  <c r="A130" i="8" s="1"/>
  <c r="B131" i="8" l="1"/>
  <c r="C131" i="8" s="1"/>
  <c r="A131" i="8" s="1"/>
  <c r="B131" i="7"/>
  <c r="C131" i="7" s="1"/>
  <c r="A131" i="7" s="1"/>
  <c r="B129" i="9"/>
  <c r="C129" i="9" s="1"/>
  <c r="A129" i="9" s="1"/>
  <c r="B130" i="9" l="1"/>
  <c r="C130" i="9" s="1"/>
  <c r="A130" i="9" s="1"/>
  <c r="B132" i="7"/>
  <c r="C132" i="7" s="1"/>
  <c r="A132" i="7"/>
  <c r="B132" i="8"/>
  <c r="C132" i="8" s="1"/>
  <c r="A132" i="8" s="1"/>
  <c r="B133" i="7" l="1"/>
  <c r="C133" i="7" s="1"/>
  <c r="A133" i="7" s="1"/>
  <c r="B133" i="8"/>
  <c r="C133" i="8" s="1"/>
  <c r="A133" i="8" s="1"/>
  <c r="B131" i="9"/>
  <c r="C131" i="9" s="1"/>
  <c r="A131" i="9" s="1"/>
  <c r="B132" i="9" l="1"/>
  <c r="C132" i="9" s="1"/>
  <c r="A132" i="9" s="1"/>
  <c r="B134" i="8"/>
  <c r="C134" i="8" s="1"/>
  <c r="A134" i="8" s="1"/>
  <c r="B134" i="7"/>
  <c r="C134" i="7" s="1"/>
  <c r="A134" i="7" s="1"/>
  <c r="B135" i="7" l="1"/>
  <c r="C135" i="7" s="1"/>
  <c r="A135" i="7" s="1"/>
  <c r="B135" i="8"/>
  <c r="C135" i="8" s="1"/>
  <c r="A135" i="8" s="1"/>
  <c r="B133" i="9"/>
  <c r="C133" i="9" s="1"/>
  <c r="A133" i="9" s="1"/>
  <c r="B136" i="8" l="1"/>
  <c r="C136" i="8" s="1"/>
  <c r="A136" i="8" s="1"/>
  <c r="B134" i="9"/>
  <c r="C134" i="9" s="1"/>
  <c r="A134" i="9" s="1"/>
  <c r="B136" i="7"/>
  <c r="C136" i="7" s="1"/>
  <c r="A136" i="7" s="1"/>
  <c r="B135" i="9" l="1"/>
  <c r="C135" i="9" s="1"/>
  <c r="A135" i="9" s="1"/>
  <c r="B137" i="7"/>
  <c r="C137" i="7" s="1"/>
  <c r="A137" i="7" s="1"/>
  <c r="B137" i="8"/>
  <c r="C137" i="8" s="1"/>
  <c r="A137" i="8" s="1"/>
  <c r="B138" i="8" l="1"/>
  <c r="C138" i="8" s="1"/>
  <c r="A138" i="8" s="1"/>
  <c r="B138" i="7"/>
  <c r="C138" i="7" s="1"/>
  <c r="A138" i="7" s="1"/>
  <c r="B136" i="9"/>
  <c r="C136" i="9" s="1"/>
  <c r="A136" i="9" s="1"/>
  <c r="B137" i="9" l="1"/>
  <c r="C137" i="9" s="1"/>
  <c r="A137" i="9" s="1"/>
  <c r="B139" i="7"/>
  <c r="C139" i="7" s="1"/>
  <c r="A139" i="7" s="1"/>
  <c r="B139" i="8"/>
  <c r="C139" i="8" s="1"/>
  <c r="A139" i="8" s="1"/>
  <c r="B140" i="7" l="1"/>
  <c r="C140" i="7" s="1"/>
  <c r="A140" i="7" s="1"/>
  <c r="B140" i="8"/>
  <c r="C140" i="8" s="1"/>
  <c r="A140" i="8" s="1"/>
  <c r="B138" i="9"/>
  <c r="C138" i="9" s="1"/>
  <c r="A138" i="9" s="1"/>
  <c r="B139" i="9" l="1"/>
  <c r="C139" i="9" s="1"/>
  <c r="A139" i="9" s="1"/>
  <c r="B141" i="8"/>
  <c r="C141" i="8" s="1"/>
  <c r="A141" i="8" s="1"/>
  <c r="B141" i="7"/>
  <c r="C141" i="7" s="1"/>
  <c r="A141" i="7" s="1"/>
  <c r="B142" i="8" l="1"/>
  <c r="C142" i="8" s="1"/>
  <c r="A142" i="8" s="1"/>
  <c r="B140" i="9"/>
  <c r="C140" i="9" s="1"/>
  <c r="A140" i="9" s="1"/>
  <c r="B142" i="7"/>
  <c r="C142" i="7" s="1"/>
  <c r="A142" i="7" s="1"/>
  <c r="B143" i="7" l="1"/>
  <c r="C143" i="7" s="1"/>
  <c r="A143" i="7"/>
  <c r="B141" i="9"/>
  <c r="C141" i="9" s="1"/>
  <c r="A141" i="9" s="1"/>
  <c r="B143" i="8"/>
  <c r="C143" i="8" s="1"/>
  <c r="A143" i="8" s="1"/>
  <c r="B144" i="8" l="1"/>
  <c r="C144" i="8" s="1"/>
  <c r="A144" i="8" s="1"/>
  <c r="B142" i="9"/>
  <c r="C142" i="9" s="1"/>
  <c r="A142" i="9" s="1"/>
  <c r="B144" i="7"/>
  <c r="C144" i="7" s="1"/>
  <c r="A144" i="7" s="1"/>
  <c r="B143" i="9" l="1"/>
  <c r="C143" i="9" s="1"/>
  <c r="A143" i="9" s="1"/>
  <c r="B145" i="8"/>
  <c r="C145" i="8" s="1"/>
  <c r="A145" i="8" s="1"/>
  <c r="B145" i="7"/>
  <c r="C145" i="7" s="1"/>
  <c r="A145" i="7" s="1"/>
  <c r="B146" i="8" l="1"/>
  <c r="C146" i="8" s="1"/>
  <c r="A146" i="8" s="1"/>
  <c r="B144" i="9"/>
  <c r="C144" i="9" s="1"/>
  <c r="A144" i="9" s="1"/>
  <c r="B146" i="7"/>
  <c r="C146" i="7" s="1"/>
  <c r="A146" i="7" s="1"/>
  <c r="B147" i="7" l="1"/>
  <c r="C147" i="7" s="1"/>
  <c r="A147" i="7"/>
  <c r="B145" i="9"/>
  <c r="C145" i="9" s="1"/>
  <c r="A145" i="9"/>
  <c r="B147" i="8"/>
  <c r="C147" i="8" s="1"/>
  <c r="A147" i="8" s="1"/>
  <c r="B148" i="8" l="1"/>
  <c r="C148" i="8" s="1"/>
  <c r="A148" i="8" s="1"/>
  <c r="B146" i="9"/>
  <c r="C146" i="9" s="1"/>
  <c r="A146" i="9" s="1"/>
  <c r="B148" i="7"/>
  <c r="C148" i="7" s="1"/>
  <c r="A148" i="7" s="1"/>
  <c r="B147" i="9" l="1"/>
  <c r="C147" i="9" s="1"/>
  <c r="A147" i="9" s="1"/>
  <c r="B149" i="8"/>
  <c r="C149" i="8" s="1"/>
  <c r="A149" i="8" s="1"/>
  <c r="B149" i="7"/>
  <c r="C149" i="7" s="1"/>
  <c r="A149" i="7" s="1"/>
  <c r="B150" i="8" l="1"/>
  <c r="C150" i="8" s="1"/>
  <c r="A150" i="8" s="1"/>
  <c r="B148" i="9"/>
  <c r="C148" i="9" s="1"/>
  <c r="A148" i="9" s="1"/>
  <c r="B150" i="7"/>
  <c r="C150" i="7" s="1"/>
  <c r="A150" i="7" s="1"/>
  <c r="B151" i="7" l="1"/>
  <c r="C151" i="7" s="1"/>
  <c r="A151" i="7" s="1"/>
  <c r="B149" i="9"/>
  <c r="C149" i="9" s="1"/>
  <c r="A149" i="9" s="1"/>
  <c r="B151" i="8"/>
  <c r="C151" i="8" s="1"/>
  <c r="A151" i="8" s="1"/>
  <c r="B152" i="8" l="1"/>
  <c r="C152" i="8" s="1"/>
  <c r="A152" i="8" s="1"/>
  <c r="B150" i="9"/>
  <c r="C150" i="9" s="1"/>
  <c r="A150" i="9" s="1"/>
  <c r="B152" i="7"/>
  <c r="C152" i="7" s="1"/>
  <c r="A152" i="7" s="1"/>
  <c r="B151" i="9" l="1"/>
  <c r="C151" i="9" s="1"/>
  <c r="A151" i="9" s="1"/>
  <c r="B153" i="8"/>
  <c r="C153" i="8" s="1"/>
  <c r="A153" i="8" s="1"/>
  <c r="B153" i="7"/>
  <c r="C153" i="7" s="1"/>
  <c r="A153" i="7" s="1"/>
  <c r="B154" i="8" l="1"/>
  <c r="C154" i="8" s="1"/>
  <c r="A154" i="8" s="1"/>
  <c r="B152" i="9"/>
  <c r="C152" i="9" s="1"/>
  <c r="A152" i="9" s="1"/>
  <c r="B154" i="7"/>
  <c r="C154" i="7" s="1"/>
  <c r="A154" i="7" s="1"/>
  <c r="B155" i="7" l="1"/>
  <c r="C155" i="7" s="1"/>
  <c r="A155" i="7" s="1"/>
  <c r="B153" i="9"/>
  <c r="C153" i="9" s="1"/>
  <c r="A153" i="9" s="1"/>
  <c r="B155" i="8"/>
  <c r="C155" i="8" s="1"/>
  <c r="A155" i="8" s="1"/>
  <c r="B156" i="8" l="1"/>
  <c r="C156" i="8" s="1"/>
  <c r="A156" i="8" s="1"/>
  <c r="B154" i="9"/>
  <c r="C154" i="9" s="1"/>
  <c r="A154" i="9" s="1"/>
  <c r="B156" i="7"/>
  <c r="C156" i="7" s="1"/>
  <c r="A156" i="7" s="1"/>
  <c r="B155" i="9" l="1"/>
  <c r="C155" i="9" s="1"/>
  <c r="A155" i="9" s="1"/>
  <c r="B157" i="7"/>
  <c r="C157" i="7" s="1"/>
  <c r="A157" i="7" s="1"/>
  <c r="B157" i="8"/>
  <c r="C157" i="8" s="1"/>
  <c r="A157" i="8"/>
  <c r="B158" i="7" l="1"/>
  <c r="C158" i="7" s="1"/>
  <c r="A158" i="7" s="1"/>
  <c r="B158" i="8"/>
  <c r="C158" i="8" s="1"/>
  <c r="A158" i="8" s="1"/>
  <c r="B156" i="9"/>
  <c r="C156" i="9" s="1"/>
  <c r="A156" i="9" s="1"/>
  <c r="B157" i="9" l="1"/>
  <c r="C157" i="9" s="1"/>
  <c r="A157" i="9" s="1"/>
  <c r="B159" i="8"/>
  <c r="C159" i="8" s="1"/>
  <c r="A159" i="8" s="1"/>
  <c r="B159" i="7"/>
  <c r="C159" i="7" s="1"/>
  <c r="A159" i="7" s="1"/>
  <c r="B160" i="8" l="1"/>
  <c r="C160" i="8" s="1"/>
  <c r="A160" i="8" s="1"/>
  <c r="B158" i="9"/>
  <c r="C158" i="9" s="1"/>
  <c r="A158" i="9" s="1"/>
  <c r="B160" i="7"/>
  <c r="C160" i="7" s="1"/>
  <c r="A160" i="7" s="1"/>
  <c r="B159" i="9" l="1"/>
  <c r="C159" i="9" s="1"/>
  <c r="A159" i="9" s="1"/>
  <c r="B161" i="7"/>
  <c r="C161" i="7" s="1"/>
  <c r="A161" i="7" s="1"/>
  <c r="B161" i="8"/>
  <c r="C161" i="8" s="1"/>
  <c r="A161" i="8" s="1"/>
  <c r="B162" i="7" l="1"/>
  <c r="C162" i="7" s="1"/>
  <c r="A162" i="7" s="1"/>
  <c r="B162" i="8"/>
  <c r="C162" i="8" s="1"/>
  <c r="A162" i="8" s="1"/>
  <c r="B160" i="9"/>
  <c r="C160" i="9" s="1"/>
  <c r="A160" i="9" s="1"/>
  <c r="B161" i="9" l="1"/>
  <c r="C161" i="9" s="1"/>
  <c r="A161" i="9"/>
  <c r="B163" i="8"/>
  <c r="C163" i="8" s="1"/>
  <c r="A163" i="8" s="1"/>
  <c r="B163" i="7"/>
  <c r="C163" i="7" s="1"/>
  <c r="A163" i="7" s="1"/>
  <c r="B164" i="8" l="1"/>
  <c r="C164" i="8" s="1"/>
  <c r="A164" i="8"/>
  <c r="B162" i="9"/>
  <c r="C162" i="9" s="1"/>
  <c r="A162" i="9" s="1"/>
  <c r="B164" i="7"/>
  <c r="C164" i="7" s="1"/>
  <c r="A164" i="7"/>
  <c r="B163" i="9" l="1"/>
  <c r="C163" i="9" s="1"/>
  <c r="A163" i="9"/>
  <c r="B165" i="7"/>
  <c r="C165" i="7" s="1"/>
  <c r="A165" i="7" s="1"/>
  <c r="B165" i="8"/>
  <c r="C165" i="8" s="1"/>
  <c r="A165" i="8" s="1"/>
  <c r="B166" i="7" l="1"/>
  <c r="C166" i="7" s="1"/>
  <c r="A166" i="7" s="1"/>
  <c r="B166" i="8"/>
  <c r="C166" i="8" s="1"/>
  <c r="A166" i="8" s="1"/>
  <c r="B164" i="9"/>
  <c r="C164" i="9" s="1"/>
  <c r="A164" i="9" s="1"/>
  <c r="B165" i="9" l="1"/>
  <c r="C165" i="9" s="1"/>
  <c r="A165" i="9" s="1"/>
  <c r="B167" i="8"/>
  <c r="C167" i="8" s="1"/>
  <c r="A167" i="8" s="1"/>
  <c r="B167" i="7"/>
  <c r="C167" i="7" s="1"/>
  <c r="A167" i="7" s="1"/>
  <c r="B168" i="8" l="1"/>
  <c r="C168" i="8" s="1"/>
  <c r="A168" i="8" s="1"/>
  <c r="B166" i="9"/>
  <c r="C166" i="9" s="1"/>
  <c r="A166" i="9" s="1"/>
  <c r="B168" i="7"/>
  <c r="C168" i="7" s="1"/>
  <c r="A168" i="7" s="1"/>
  <c r="B167" i="9" l="1"/>
  <c r="C167" i="9" s="1"/>
  <c r="A167" i="9" s="1"/>
  <c r="B169" i="8"/>
  <c r="C169" i="8" s="1"/>
  <c r="A169" i="8" s="1"/>
  <c r="B169" i="7"/>
  <c r="C169" i="7" s="1"/>
  <c r="A169" i="7" s="1"/>
  <c r="B170" i="8" l="1"/>
  <c r="C170" i="8" s="1"/>
  <c r="A170" i="8" s="1"/>
  <c r="B170" i="7"/>
  <c r="C170" i="7" s="1"/>
  <c r="A170" i="7" s="1"/>
  <c r="B168" i="9"/>
  <c r="C168" i="9" s="1"/>
  <c r="A168" i="9" s="1"/>
  <c r="B169" i="9" l="1"/>
  <c r="C169" i="9" s="1"/>
  <c r="A169" i="9" s="1"/>
  <c r="B171" i="7"/>
  <c r="C171" i="7" s="1"/>
  <c r="A171" i="7" s="1"/>
  <c r="B171" i="8"/>
  <c r="C171" i="8" s="1"/>
  <c r="A171" i="8" s="1"/>
  <c r="B172" i="8" l="1"/>
  <c r="C172" i="8" s="1"/>
  <c r="A172" i="8" s="1"/>
  <c r="B172" i="7"/>
  <c r="C172" i="7" s="1"/>
  <c r="A172" i="7" s="1"/>
  <c r="B170" i="9"/>
  <c r="C170" i="9" s="1"/>
  <c r="A170" i="9" s="1"/>
  <c r="B173" i="7" l="1"/>
  <c r="C173" i="7" s="1"/>
  <c r="A173" i="7" s="1"/>
  <c r="B173" i="8"/>
  <c r="C173" i="8" s="1"/>
  <c r="A173" i="8" s="1"/>
  <c r="B171" i="9"/>
  <c r="C171" i="9" s="1"/>
  <c r="A171" i="9" s="1"/>
  <c r="B174" i="8" l="1"/>
  <c r="C174" i="8" s="1"/>
  <c r="A174" i="8" s="1"/>
  <c r="B172" i="9"/>
  <c r="C172" i="9" s="1"/>
  <c r="A172" i="9" s="1"/>
  <c r="B174" i="7"/>
  <c r="C174" i="7" s="1"/>
  <c r="A174" i="7" s="1"/>
  <c r="B175" i="7" l="1"/>
  <c r="C175" i="7" s="1"/>
  <c r="A175" i="7" s="1"/>
  <c r="B173" i="9"/>
  <c r="C173" i="9" s="1"/>
  <c r="A173" i="9" s="1"/>
  <c r="B175" i="8"/>
  <c r="C175" i="8" s="1"/>
  <c r="A175" i="8" s="1"/>
  <c r="B176" i="8" l="1"/>
  <c r="C176" i="8" s="1"/>
  <c r="A176" i="8" s="1"/>
  <c r="B174" i="9"/>
  <c r="C174" i="9" s="1"/>
  <c r="A174" i="9" s="1"/>
  <c r="B176" i="7"/>
  <c r="C176" i="7" s="1"/>
  <c r="A176" i="7" s="1"/>
  <c r="B175" i="9" l="1"/>
  <c r="C175" i="9" s="1"/>
  <c r="A175" i="9" s="1"/>
  <c r="B177" i="8"/>
  <c r="C177" i="8" s="1"/>
  <c r="A177" i="8" s="1"/>
  <c r="B177" i="7"/>
  <c r="C177" i="7" s="1"/>
  <c r="A177" i="7" s="1"/>
  <c r="B178" i="8" l="1"/>
  <c r="C178" i="8" s="1"/>
  <c r="A178" i="8" s="1"/>
  <c r="B178" i="7"/>
  <c r="C178" i="7" s="1"/>
  <c r="A178" i="7" s="1"/>
  <c r="B176" i="9"/>
  <c r="C176" i="9" s="1"/>
  <c r="A176" i="9" s="1"/>
  <c r="B177" i="9" l="1"/>
  <c r="C177" i="9" s="1"/>
  <c r="A177" i="9" s="1"/>
  <c r="B179" i="7"/>
  <c r="C179" i="7" s="1"/>
  <c r="A179" i="7" s="1"/>
  <c r="B179" i="8"/>
  <c r="C179" i="8" s="1"/>
  <c r="A179" i="8" s="1"/>
  <c r="B180" i="8" l="1"/>
  <c r="C180" i="8" s="1"/>
  <c r="A180" i="8" s="1"/>
  <c r="B180" i="7"/>
  <c r="C180" i="7" s="1"/>
  <c r="A180" i="7" s="1"/>
  <c r="B178" i="9"/>
  <c r="C178" i="9" s="1"/>
  <c r="A178" i="9" s="1"/>
  <c r="B181" i="7" l="1"/>
  <c r="C181" i="7" s="1"/>
  <c r="A181" i="7" s="1"/>
  <c r="B181" i="8"/>
  <c r="C181" i="8" s="1"/>
  <c r="A181" i="8" s="1"/>
  <c r="B179" i="9"/>
  <c r="C179" i="9" s="1"/>
  <c r="A179" i="9" s="1"/>
  <c r="B182" i="8" l="1"/>
  <c r="C182" i="8" s="1"/>
  <c r="A182" i="8" s="1"/>
  <c r="B180" i="9"/>
  <c r="C180" i="9" s="1"/>
  <c r="A180" i="9" s="1"/>
  <c r="B182" i="7"/>
  <c r="C182" i="7" s="1"/>
  <c r="A182" i="7" s="1"/>
  <c r="B183" i="7" l="1"/>
  <c r="C183" i="7" s="1"/>
  <c r="A183" i="7" s="1"/>
  <c r="B181" i="9"/>
  <c r="C181" i="9" s="1"/>
  <c r="A181" i="9"/>
  <c r="B183" i="8"/>
  <c r="C183" i="8" s="1"/>
  <c r="A183" i="8" s="1"/>
  <c r="B184" i="8" l="1"/>
  <c r="C184" i="8" s="1"/>
  <c r="A184" i="8" s="1"/>
  <c r="B182" i="9"/>
  <c r="C182" i="9" s="1"/>
  <c r="A182" i="9" s="1"/>
  <c r="B184" i="7"/>
  <c r="C184" i="7" s="1"/>
  <c r="A184" i="7" s="1"/>
  <c r="B183" i="9" l="1"/>
  <c r="C183" i="9" s="1"/>
  <c r="A183" i="9" s="1"/>
  <c r="B185" i="8"/>
  <c r="C185" i="8" s="1"/>
  <c r="A185" i="8" s="1"/>
  <c r="B185" i="7"/>
  <c r="C185" i="7" s="1"/>
  <c r="A185" i="7" s="1"/>
  <c r="B186" i="8" l="1"/>
  <c r="C186" i="8" s="1"/>
  <c r="A186" i="8"/>
  <c r="B186" i="7"/>
  <c r="C186" i="7" s="1"/>
  <c r="A186" i="7" s="1"/>
  <c r="B184" i="9"/>
  <c r="C184" i="9" s="1"/>
  <c r="A184" i="9" s="1"/>
  <c r="B185" i="9" l="1"/>
  <c r="C185" i="9" s="1"/>
  <c r="A185" i="9" s="1"/>
  <c r="B187" i="7"/>
  <c r="C187" i="7" s="1"/>
  <c r="A187" i="7" s="1"/>
  <c r="B187" i="8"/>
  <c r="C187" i="8" s="1"/>
  <c r="A187" i="8" s="1"/>
  <c r="B188" i="8" l="1"/>
  <c r="C188" i="8" s="1"/>
  <c r="A188" i="8"/>
  <c r="B188" i="7"/>
  <c r="C188" i="7" s="1"/>
  <c r="A188" i="7" s="1"/>
  <c r="B186" i="9"/>
  <c r="C186" i="9" s="1"/>
  <c r="A186" i="9" s="1"/>
  <c r="B187" i="9" l="1"/>
  <c r="C187" i="9" s="1"/>
  <c r="A187" i="9" s="1"/>
  <c r="B189" i="7"/>
  <c r="C189" i="7" s="1"/>
  <c r="A189" i="7" s="1"/>
  <c r="B189" i="8"/>
  <c r="C189" i="8" s="1"/>
  <c r="A189" i="8" s="1"/>
  <c r="B190" i="8" l="1"/>
  <c r="C190" i="8" s="1"/>
  <c r="A190" i="8" s="1"/>
  <c r="B190" i="7"/>
  <c r="C190" i="7" s="1"/>
  <c r="A190" i="7" s="1"/>
  <c r="B188" i="9"/>
  <c r="C188" i="9" s="1"/>
  <c r="A188" i="9" s="1"/>
  <c r="B189" i="9" l="1"/>
  <c r="C189" i="9" s="1"/>
  <c r="A189" i="9" s="1"/>
  <c r="B191" i="7"/>
  <c r="C191" i="7" s="1"/>
  <c r="A191" i="7" s="1"/>
  <c r="B191" i="8"/>
  <c r="C191" i="8" s="1"/>
  <c r="A191" i="8" s="1"/>
  <c r="B192" i="8" l="1"/>
  <c r="C192" i="8" s="1"/>
  <c r="A192" i="8" s="1"/>
  <c r="B192" i="7"/>
  <c r="C192" i="7" s="1"/>
  <c r="A192" i="7" s="1"/>
  <c r="B190" i="9"/>
  <c r="C190" i="9" s="1"/>
  <c r="A190" i="9" s="1"/>
  <c r="B193" i="7" l="1"/>
  <c r="C193" i="7" s="1"/>
  <c r="A193" i="7" s="1"/>
  <c r="B193" i="8"/>
  <c r="C193" i="8" s="1"/>
  <c r="A193" i="8" s="1"/>
  <c r="B191" i="9"/>
  <c r="C191" i="9" s="1"/>
  <c r="A191" i="9" s="1"/>
  <c r="B192" i="9" l="1"/>
  <c r="C192" i="9" s="1"/>
  <c r="A192" i="9" s="1"/>
  <c r="B194" i="8"/>
  <c r="C194" i="8" s="1"/>
  <c r="A194" i="8" s="1"/>
  <c r="B194" i="7"/>
  <c r="C194" i="7" s="1"/>
  <c r="A194" i="7" s="1"/>
  <c r="B195" i="7" l="1"/>
  <c r="C195" i="7" s="1"/>
  <c r="A195" i="7"/>
  <c r="B195" i="8"/>
  <c r="C195" i="8" s="1"/>
  <c r="A195" i="8" s="1"/>
  <c r="B193" i="9"/>
  <c r="C193" i="9" s="1"/>
  <c r="A193" i="9" s="1"/>
  <c r="B196" i="8" l="1"/>
  <c r="C196" i="8" s="1"/>
  <c r="A196" i="8" s="1"/>
  <c r="B194" i="9"/>
  <c r="C194" i="9" s="1"/>
  <c r="A194" i="9" s="1"/>
  <c r="B196" i="7"/>
  <c r="C196" i="7" s="1"/>
  <c r="A196" i="7" s="1"/>
  <c r="B195" i="9" l="1"/>
  <c r="C195" i="9" s="1"/>
  <c r="A195" i="9" s="1"/>
  <c r="B197" i="8"/>
  <c r="C197" i="8" s="1"/>
  <c r="A197" i="8"/>
  <c r="B197" i="7"/>
  <c r="C197" i="7" s="1"/>
  <c r="A197" i="7" s="1"/>
  <c r="B196" i="9" l="1"/>
  <c r="C196" i="9" s="1"/>
  <c r="A196" i="9" s="1"/>
  <c r="B198" i="8"/>
  <c r="C198" i="8" s="1"/>
  <c r="A198" i="8" s="1"/>
  <c r="B198" i="7"/>
  <c r="C198" i="7" s="1"/>
  <c r="A198" i="7" s="1"/>
  <c r="B199" i="7" l="1"/>
  <c r="C199" i="7" s="1"/>
  <c r="A199" i="7" s="1"/>
  <c r="B199" i="8"/>
  <c r="C199" i="8" s="1"/>
  <c r="A199" i="8" s="1"/>
  <c r="B197" i="9"/>
  <c r="C197" i="9" s="1"/>
  <c r="A197" i="9" s="1"/>
  <c r="B198" i="9" l="1"/>
  <c r="C198" i="9" s="1"/>
  <c r="A198" i="9" s="1"/>
  <c r="B200" i="8"/>
  <c r="C200" i="8" s="1"/>
  <c r="A200" i="8" s="1"/>
  <c r="B200" i="7"/>
  <c r="C200" i="7" s="1"/>
  <c r="A200" i="7" s="1"/>
  <c r="B201" i="8" l="1"/>
  <c r="C201" i="8" s="1"/>
  <c r="A201" i="8" s="1"/>
  <c r="B199" i="9"/>
  <c r="C199" i="9" s="1"/>
  <c r="A199" i="9" s="1"/>
  <c r="B201" i="7"/>
  <c r="C201" i="7" s="1"/>
  <c r="A201" i="7"/>
  <c r="B200" i="9" l="1"/>
  <c r="C200" i="9" s="1"/>
  <c r="A200" i="9" s="1"/>
  <c r="B202" i="8"/>
  <c r="C202" i="8" s="1"/>
  <c r="A202" i="8" s="1"/>
  <c r="B202" i="7"/>
  <c r="C202" i="7" s="1"/>
  <c r="A202" i="7" s="1"/>
  <c r="B203" i="7" l="1"/>
  <c r="C203" i="7" s="1"/>
  <c r="A203" i="7" s="1"/>
  <c r="B203" i="8"/>
  <c r="C203" i="8" s="1"/>
  <c r="A203" i="8" s="1"/>
  <c r="B201" i="9"/>
  <c r="C201" i="9" s="1"/>
  <c r="A201" i="9"/>
  <c r="B204" i="8" l="1"/>
  <c r="C204" i="8" s="1"/>
  <c r="A204" i="8" s="1"/>
  <c r="B202" i="9"/>
  <c r="C202" i="9" s="1"/>
  <c r="A202" i="9" s="1"/>
  <c r="B204" i="7"/>
  <c r="C204" i="7" s="1"/>
  <c r="A204" i="7" s="1"/>
  <c r="B205" i="7" l="1"/>
  <c r="C205" i="7" s="1"/>
  <c r="A205" i="7" s="1"/>
  <c r="B203" i="9"/>
  <c r="C203" i="9" s="1"/>
  <c r="A203" i="9" s="1"/>
  <c r="B205" i="8"/>
  <c r="C205" i="8" s="1"/>
  <c r="A205" i="8" s="1"/>
  <c r="B206" i="8" l="1"/>
  <c r="C206" i="8" s="1"/>
  <c r="A206" i="8" s="1"/>
  <c r="B204" i="9"/>
  <c r="C204" i="9" s="1"/>
  <c r="A204" i="9" s="1"/>
  <c r="B206" i="7"/>
  <c r="C206" i="7" s="1"/>
  <c r="A206" i="7" s="1"/>
  <c r="B207" i="7" l="1"/>
  <c r="C207" i="7" s="1"/>
  <c r="A207" i="7" s="1"/>
  <c r="B205" i="9"/>
  <c r="C205" i="9" s="1"/>
  <c r="A205" i="9" s="1"/>
  <c r="B207" i="8"/>
  <c r="C207" i="8" s="1"/>
  <c r="A207" i="8" s="1"/>
  <c r="B208" i="8" l="1"/>
  <c r="C208" i="8" s="1"/>
  <c r="A208" i="8" s="1"/>
  <c r="B206" i="9"/>
  <c r="C206" i="9" s="1"/>
  <c r="A206" i="9" s="1"/>
  <c r="B208" i="7"/>
  <c r="C208" i="7" s="1"/>
  <c r="A208" i="7" s="1"/>
  <c r="B207" i="9" l="1"/>
  <c r="C207" i="9" s="1"/>
  <c r="A207" i="9" s="1"/>
  <c r="B209" i="7"/>
  <c r="C209" i="7" s="1"/>
  <c r="A209" i="7" s="1"/>
  <c r="B209" i="8"/>
  <c r="C209" i="8" s="1"/>
  <c r="A209" i="8" s="1"/>
  <c r="B210" i="8" l="1"/>
  <c r="C210" i="8" s="1"/>
  <c r="A210" i="8" s="1"/>
  <c r="B210" i="7"/>
  <c r="C210" i="7" s="1"/>
  <c r="A210" i="7" s="1"/>
  <c r="B208" i="9"/>
  <c r="C208" i="9" s="1"/>
  <c r="A208" i="9" s="1"/>
  <c r="B211" i="7" l="1"/>
  <c r="C211" i="7" s="1"/>
  <c r="A211" i="7" s="1"/>
  <c r="B211" i="8"/>
  <c r="C211" i="8" s="1"/>
  <c r="A211" i="8" s="1"/>
  <c r="B209" i="9"/>
  <c r="C209" i="9" s="1"/>
  <c r="A209" i="9" s="1"/>
  <c r="B212" i="8" l="1"/>
  <c r="C212" i="8" s="1"/>
  <c r="A212" i="8" s="1"/>
  <c r="B210" i="9"/>
  <c r="C210" i="9" s="1"/>
  <c r="A210" i="9" s="1"/>
  <c r="B212" i="7"/>
  <c r="C212" i="7" s="1"/>
  <c r="A212" i="7" s="1"/>
  <c r="B213" i="7" l="1"/>
  <c r="C213" i="7" s="1"/>
  <c r="A213" i="7" s="1"/>
  <c r="B211" i="9"/>
  <c r="C211" i="9" s="1"/>
  <c r="A211" i="9" s="1"/>
  <c r="B213" i="8"/>
  <c r="C213" i="8" s="1"/>
  <c r="A213" i="8" s="1"/>
  <c r="B212" i="9" l="1"/>
  <c r="C212" i="9" s="1"/>
  <c r="A212" i="9" s="1"/>
  <c r="B214" i="8"/>
  <c r="C214" i="8" s="1"/>
  <c r="A214" i="8" s="1"/>
  <c r="B214" i="7"/>
  <c r="C214" i="7" s="1"/>
  <c r="A214" i="7" s="1"/>
  <c r="B215" i="7" l="1"/>
  <c r="C215" i="7" s="1"/>
  <c r="A215" i="7"/>
  <c r="B215" i="8"/>
  <c r="C215" i="8" s="1"/>
  <c r="A215" i="8" s="1"/>
  <c r="B213" i="9"/>
  <c r="C213" i="9" s="1"/>
  <c r="A213" i="9" s="1"/>
  <c r="B216" i="8" l="1"/>
  <c r="C216" i="8" s="1"/>
  <c r="A216" i="8" s="1"/>
  <c r="B214" i="9"/>
  <c r="C214" i="9" s="1"/>
  <c r="A214" i="9" s="1"/>
  <c r="B216" i="7"/>
  <c r="C216" i="7" s="1"/>
  <c r="A216" i="7" s="1"/>
  <c r="B217" i="7" l="1"/>
  <c r="C217" i="7" s="1"/>
  <c r="A217" i="7" s="1"/>
  <c r="B215" i="9"/>
  <c r="C215" i="9" s="1"/>
  <c r="A215" i="9" s="1"/>
  <c r="B217" i="8"/>
  <c r="C217" i="8" s="1"/>
  <c r="A217" i="8"/>
  <c r="B216" i="9" l="1"/>
  <c r="C216" i="9" s="1"/>
  <c r="A216" i="9" s="1"/>
  <c r="B218" i="7"/>
  <c r="C218" i="7" s="1"/>
  <c r="A218" i="7" s="1"/>
  <c r="B218" i="8"/>
  <c r="C218" i="8" s="1"/>
  <c r="A218" i="8" s="1"/>
  <c r="B217" i="9" l="1"/>
  <c r="C217" i="9" s="1"/>
  <c r="A217" i="9" s="1"/>
  <c r="B219" i="8"/>
  <c r="C219" i="8" s="1"/>
  <c r="A219" i="8" s="1"/>
  <c r="B219" i="7"/>
  <c r="C219" i="7" s="1"/>
  <c r="A219" i="7" s="1"/>
  <c r="B220" i="7" l="1"/>
  <c r="C220" i="7" s="1"/>
  <c r="A220" i="7" s="1"/>
  <c r="B220" i="8"/>
  <c r="C220" i="8" s="1"/>
  <c r="A220" i="8" s="1"/>
  <c r="B218" i="9"/>
  <c r="C218" i="9" s="1"/>
  <c r="A218" i="9" s="1"/>
  <c r="B219" i="9" l="1"/>
  <c r="C219" i="9" s="1"/>
  <c r="A219" i="9" s="1"/>
  <c r="B221" i="8"/>
  <c r="C221" i="8" s="1"/>
  <c r="A221" i="8" s="1"/>
  <c r="B221" i="7"/>
  <c r="C221" i="7" s="1"/>
  <c r="A221" i="7" s="1"/>
  <c r="B222" i="7" l="1"/>
  <c r="C222" i="7" s="1"/>
  <c r="A222" i="7" s="1"/>
  <c r="B222" i="8"/>
  <c r="C222" i="8" s="1"/>
  <c r="A222" i="8" s="1"/>
  <c r="B220" i="9"/>
  <c r="C220" i="9" s="1"/>
  <c r="A220" i="9" s="1"/>
  <c r="B221" i="9" l="1"/>
  <c r="C221" i="9" s="1"/>
  <c r="A221" i="9" s="1"/>
  <c r="B223" i="7"/>
  <c r="C223" i="7" s="1"/>
  <c r="A223" i="7" s="1"/>
  <c r="B223" i="8"/>
  <c r="C223" i="8" s="1"/>
  <c r="A223" i="8" s="1"/>
  <c r="B224" i="7" l="1"/>
  <c r="C224" i="7" s="1"/>
  <c r="A224" i="7" s="1"/>
  <c r="B222" i="9"/>
  <c r="C222" i="9" s="1"/>
  <c r="A222" i="9" s="1"/>
  <c r="B224" i="8"/>
  <c r="C224" i="8" s="1"/>
  <c r="A224" i="8" s="1"/>
  <c r="B225" i="8" l="1"/>
  <c r="C225" i="8" s="1"/>
  <c r="A225" i="8" s="1"/>
  <c r="B223" i="9"/>
  <c r="C223" i="9" s="1"/>
  <c r="A223" i="9" s="1"/>
  <c r="B225" i="7"/>
  <c r="C225" i="7" s="1"/>
  <c r="A225" i="7" s="1"/>
  <c r="B226" i="7" l="1"/>
  <c r="C226" i="7" s="1"/>
  <c r="A226" i="7" s="1"/>
  <c r="B224" i="9"/>
  <c r="C224" i="9" s="1"/>
  <c r="A224" i="9" s="1"/>
  <c r="B226" i="8"/>
  <c r="C226" i="8" s="1"/>
  <c r="A226" i="8" s="1"/>
  <c r="B225" i="9" l="1"/>
  <c r="C225" i="9" s="1"/>
  <c r="A225" i="9"/>
  <c r="B227" i="8"/>
  <c r="C227" i="8" s="1"/>
  <c r="A227" i="8" s="1"/>
  <c r="B227" i="7"/>
  <c r="C227" i="7" s="1"/>
  <c r="A227" i="7" s="1"/>
  <c r="B228" i="8" l="1"/>
  <c r="C228" i="8" s="1"/>
  <c r="A228" i="8" s="1"/>
  <c r="B226" i="9"/>
  <c r="C226" i="9" s="1"/>
  <c r="A226" i="9" s="1"/>
  <c r="B228" i="7"/>
  <c r="C228" i="7" s="1"/>
  <c r="A228" i="7" s="1"/>
  <c r="B227" i="9" l="1"/>
  <c r="C227" i="9" s="1"/>
  <c r="A227" i="9" s="1"/>
  <c r="B229" i="7"/>
  <c r="C229" i="7" s="1"/>
  <c r="A229" i="7" s="1"/>
  <c r="B229" i="8"/>
  <c r="C229" i="8" s="1"/>
  <c r="A229" i="8" s="1"/>
  <c r="B230" i="8" l="1"/>
  <c r="C230" i="8" s="1"/>
  <c r="A230" i="8"/>
  <c r="B230" i="7"/>
  <c r="C230" i="7" s="1"/>
  <c r="A230" i="7" s="1"/>
  <c r="B228" i="9"/>
  <c r="C228" i="9" s="1"/>
  <c r="A228" i="9"/>
  <c r="B231" i="7" l="1"/>
  <c r="C231" i="7" s="1"/>
  <c r="A231" i="7"/>
  <c r="B231" i="8"/>
  <c r="C231" i="8" s="1"/>
  <c r="A231" i="8" s="1"/>
  <c r="B229" i="9"/>
  <c r="C229" i="9" s="1"/>
  <c r="A229" i="9" s="1"/>
  <c r="B230" i="9" l="1"/>
  <c r="C230" i="9" s="1"/>
  <c r="A230" i="9" s="1"/>
  <c r="B232" i="8"/>
  <c r="C232" i="8" s="1"/>
  <c r="A232" i="8"/>
  <c r="B232" i="7"/>
  <c r="C232" i="7" s="1"/>
  <c r="A232" i="7" s="1"/>
  <c r="B231" i="9" l="1"/>
  <c r="C231" i="9" s="1"/>
  <c r="A231" i="9" s="1"/>
  <c r="B233" i="7"/>
  <c r="C233" i="7" s="1"/>
  <c r="A233" i="7" s="1"/>
  <c r="B233" i="8"/>
  <c r="C233" i="8" s="1"/>
  <c r="A233" i="8" s="1"/>
  <c r="B232" i="9" l="1"/>
  <c r="C232" i="9" s="1"/>
  <c r="A232" i="9" s="1"/>
  <c r="B234" i="7"/>
  <c r="C234" i="7" s="1"/>
  <c r="A234" i="7" s="1"/>
  <c r="B234" i="8"/>
  <c r="C234" i="8" s="1"/>
  <c r="A234" i="8" s="1"/>
  <c r="B235" i="7" l="1"/>
  <c r="C235" i="7" s="1"/>
  <c r="A235" i="7" s="1"/>
  <c r="B235" i="8"/>
  <c r="C235" i="8" s="1"/>
  <c r="A235" i="8" s="1"/>
  <c r="B233" i="9"/>
  <c r="C233" i="9" s="1"/>
  <c r="A233" i="9" s="1"/>
  <c r="B234" i="9" l="1"/>
  <c r="C234" i="9" s="1"/>
  <c r="A234" i="9" s="1"/>
  <c r="B236" i="8"/>
  <c r="C236" i="8" s="1"/>
  <c r="A236" i="8" s="1"/>
  <c r="B236" i="7"/>
  <c r="C236" i="7" s="1"/>
  <c r="A236" i="7" s="1"/>
  <c r="B235" i="9" l="1"/>
  <c r="C235" i="9" s="1"/>
  <c r="A235" i="9" s="1"/>
  <c r="B237" i="8"/>
  <c r="C237" i="8" s="1"/>
  <c r="A237" i="8" s="1"/>
  <c r="B237" i="7"/>
  <c r="C237" i="7" s="1"/>
  <c r="A237" i="7" s="1"/>
  <c r="B236" i="9" l="1"/>
  <c r="C236" i="9" s="1"/>
  <c r="A236" i="9" s="1"/>
  <c r="B238" i="7"/>
  <c r="C238" i="7" s="1"/>
  <c r="A238" i="7" s="1"/>
  <c r="B238" i="8"/>
  <c r="C238" i="8" s="1"/>
  <c r="A238" i="8" s="1"/>
  <c r="B239" i="7" l="1"/>
  <c r="C239" i="7" s="1"/>
  <c r="A239" i="7" s="1"/>
  <c r="B239" i="8"/>
  <c r="C239" i="8" s="1"/>
  <c r="A239" i="8" s="1"/>
  <c r="B237" i="9"/>
  <c r="C237" i="9" s="1"/>
  <c r="A237" i="9" s="1"/>
  <c r="B240" i="8" l="1"/>
  <c r="C240" i="8" s="1"/>
  <c r="A240" i="8" s="1"/>
  <c r="B240" i="7"/>
  <c r="C240" i="7" s="1"/>
  <c r="A240" i="7" s="1"/>
  <c r="B238" i="9"/>
  <c r="C238" i="9" s="1"/>
  <c r="A238" i="9" s="1"/>
  <c r="B239" i="9" l="1"/>
  <c r="C239" i="9" s="1"/>
  <c r="A239" i="9" s="1"/>
  <c r="B241" i="7"/>
  <c r="C241" i="7" s="1"/>
  <c r="A241" i="7"/>
  <c r="B241" i="8"/>
  <c r="C241" i="8" s="1"/>
  <c r="A241" i="8" s="1"/>
  <c r="B240" i="9" l="1"/>
  <c r="C240" i="9" s="1"/>
  <c r="A240" i="9" s="1"/>
  <c r="B242" i="7"/>
  <c r="C242" i="7" s="1"/>
  <c r="A242" i="7" s="1"/>
  <c r="B242" i="8"/>
  <c r="C242" i="8" s="1"/>
  <c r="A242" i="8"/>
  <c r="B243" i="7" l="1"/>
  <c r="C243" i="7" s="1"/>
  <c r="A243" i="7" s="1"/>
  <c r="B243" i="8"/>
  <c r="C243" i="8" s="1"/>
  <c r="A243" i="8" s="1"/>
  <c r="B241" i="9"/>
  <c r="C241" i="9" s="1"/>
  <c r="A241" i="9" s="1"/>
  <c r="B242" i="9" l="1"/>
  <c r="C242" i="9" s="1"/>
  <c r="A242" i="9" s="1"/>
  <c r="B244" i="8"/>
  <c r="C244" i="8" s="1"/>
  <c r="A244" i="8" s="1"/>
  <c r="B244" i="7"/>
  <c r="C244" i="7" s="1"/>
  <c r="A244" i="7" s="1"/>
  <c r="B243" i="9" l="1"/>
  <c r="C243" i="9" s="1"/>
  <c r="A243" i="9" s="1"/>
  <c r="B245" i="8"/>
  <c r="C245" i="8" s="1"/>
  <c r="A245" i="8" s="1"/>
  <c r="B245" i="7"/>
  <c r="C245" i="7" s="1"/>
  <c r="A245" i="7" s="1"/>
  <c r="B244" i="9" l="1"/>
  <c r="C244" i="9" s="1"/>
  <c r="A244" i="9" s="1"/>
  <c r="B246" i="7"/>
  <c r="C246" i="7" s="1"/>
  <c r="A246" i="7" s="1"/>
  <c r="B246" i="8"/>
  <c r="C246" i="8" s="1"/>
  <c r="A246" i="8" s="1"/>
  <c r="B247" i="7" l="1"/>
  <c r="C247" i="7" s="1"/>
  <c r="A247" i="7" s="1"/>
  <c r="B247" i="8"/>
  <c r="C247" i="8" s="1"/>
  <c r="A247" i="8" s="1"/>
  <c r="B245" i="9"/>
  <c r="C245" i="9" s="1"/>
  <c r="A245" i="9" s="1"/>
  <c r="B248" i="8" l="1"/>
  <c r="C248" i="8" s="1"/>
  <c r="A248" i="8" s="1"/>
  <c r="B248" i="7"/>
  <c r="C248" i="7" s="1"/>
  <c r="A248" i="7" s="1"/>
  <c r="B246" i="9"/>
  <c r="C246" i="9" s="1"/>
  <c r="A246" i="9" s="1"/>
  <c r="B249" i="7" l="1"/>
  <c r="C249" i="7" s="1"/>
  <c r="A249" i="7" s="1"/>
  <c r="B249" i="8"/>
  <c r="C249" i="8" s="1"/>
  <c r="A249" i="8" s="1"/>
  <c r="B247" i="9"/>
  <c r="C247" i="9" s="1"/>
  <c r="A247" i="9" s="1"/>
  <c r="B248" i="9" l="1"/>
  <c r="C248" i="9" s="1"/>
  <c r="A248" i="9" s="1"/>
  <c r="B250" i="7"/>
  <c r="C250" i="7" s="1"/>
  <c r="A250" i="7" s="1"/>
  <c r="B250" i="8"/>
  <c r="C250" i="8" s="1"/>
  <c r="A250" i="8" s="1"/>
  <c r="B251" i="8" l="1"/>
  <c r="C251" i="8" s="1"/>
  <c r="A251" i="8" s="1"/>
  <c r="B251" i="7"/>
  <c r="C251" i="7" s="1"/>
  <c r="A251" i="7" s="1"/>
  <c r="B249" i="9"/>
  <c r="C249" i="9" s="1"/>
  <c r="A249" i="9" s="1"/>
  <c r="B252" i="8" l="1"/>
  <c r="C252" i="8" s="1"/>
  <c r="A252" i="8" s="1"/>
  <c r="B252" i="7"/>
  <c r="C252" i="7" s="1"/>
  <c r="A252" i="7" s="1"/>
  <c r="B250" i="9"/>
  <c r="C250" i="9" s="1"/>
  <c r="A250" i="9" s="1"/>
  <c r="B251" i="9" l="1"/>
  <c r="C251" i="9" s="1"/>
  <c r="A251" i="9" s="1"/>
  <c r="B253" i="7"/>
  <c r="C253" i="7" s="1"/>
  <c r="A253" i="7" s="1"/>
  <c r="B253" i="8"/>
  <c r="C253" i="8" s="1"/>
  <c r="A253" i="8" s="1"/>
  <c r="B254" i="7" l="1"/>
  <c r="C254" i="7" s="1"/>
  <c r="A254" i="7" s="1"/>
  <c r="B252" i="9"/>
  <c r="C252" i="9" s="1"/>
  <c r="A252" i="9" s="1"/>
  <c r="B254" i="8"/>
  <c r="C254" i="8" s="1"/>
  <c r="A254" i="8" s="1"/>
  <c r="B253" i="9" l="1"/>
  <c r="C253" i="9" s="1"/>
  <c r="A253" i="9" s="1"/>
  <c r="B255" i="7"/>
  <c r="C255" i="7" s="1"/>
  <c r="A255" i="7"/>
  <c r="B255" i="8"/>
  <c r="C255" i="8" s="1"/>
  <c r="A255" i="8" s="1"/>
  <c r="B256" i="8" l="1"/>
  <c r="C256" i="8" s="1"/>
  <c r="A256" i="8" s="1"/>
  <c r="B256" i="7"/>
  <c r="C256" i="7" s="1"/>
  <c r="A256" i="7" s="1"/>
  <c r="B254" i="9"/>
  <c r="C254" i="9" s="1"/>
  <c r="A254" i="9" s="1"/>
  <c r="B255" i="9" l="1"/>
  <c r="C255" i="9" s="1"/>
  <c r="A255" i="9" s="1"/>
  <c r="B257" i="7"/>
  <c r="C257" i="7" s="1"/>
  <c r="A257" i="7" s="1"/>
  <c r="B257" i="8"/>
  <c r="C257" i="8" s="1"/>
  <c r="A257" i="8" s="1"/>
  <c r="B258" i="7" l="1"/>
  <c r="C258" i="7" s="1"/>
  <c r="A258" i="7" s="1"/>
  <c r="B256" i="9"/>
  <c r="C256" i="9" s="1"/>
  <c r="A256" i="9" s="1"/>
  <c r="B258" i="8"/>
  <c r="C258" i="8" s="1"/>
  <c r="A258" i="8" s="1"/>
  <c r="B257" i="9" l="1"/>
  <c r="C257" i="9" s="1"/>
  <c r="A257" i="9" s="1"/>
  <c r="B259" i="7"/>
  <c r="C259" i="7" s="1"/>
  <c r="A259" i="7" s="1"/>
  <c r="B259" i="8"/>
  <c r="C259" i="8" s="1"/>
  <c r="A259" i="8" s="1"/>
  <c r="B260" i="8" l="1"/>
  <c r="C260" i="8" s="1"/>
  <c r="A260" i="8" s="1"/>
  <c r="B260" i="7"/>
  <c r="C260" i="7" s="1"/>
  <c r="A260" i="7" s="1"/>
  <c r="B258" i="9"/>
  <c r="C258" i="9" s="1"/>
  <c r="A258" i="9" s="1"/>
  <c r="B259" i="9" l="1"/>
  <c r="C259" i="9" s="1"/>
  <c r="A259" i="9" s="1"/>
  <c r="B261" i="7"/>
  <c r="C261" i="7" s="1"/>
  <c r="A261" i="7" s="1"/>
  <c r="B261" i="8"/>
  <c r="C261" i="8" s="1"/>
  <c r="A261" i="8" s="1"/>
  <c r="B262" i="8" l="1"/>
  <c r="C262" i="8" s="1"/>
  <c r="A262" i="8" s="1"/>
  <c r="B262" i="7"/>
  <c r="C262" i="7" s="1"/>
  <c r="A262" i="7" s="1"/>
  <c r="B260" i="9"/>
  <c r="C260" i="9" s="1"/>
  <c r="A260" i="9" s="1"/>
  <c r="B263" i="7" l="1"/>
  <c r="C263" i="7" s="1"/>
  <c r="A263" i="7" s="1"/>
  <c r="B261" i="9"/>
  <c r="C261" i="9" s="1"/>
  <c r="A261" i="9" s="1"/>
  <c r="B263" i="8"/>
  <c r="C263" i="8" s="1"/>
  <c r="A263" i="8" s="1"/>
  <c r="B264" i="8" l="1"/>
  <c r="C264" i="8" s="1"/>
  <c r="A264" i="8" s="1"/>
  <c r="B262" i="9"/>
  <c r="C262" i="9" s="1"/>
  <c r="A262" i="9" s="1"/>
  <c r="B264" i="7"/>
  <c r="C264" i="7" s="1"/>
  <c r="A264" i="7"/>
  <c r="B263" i="9" l="1"/>
  <c r="C263" i="9" s="1"/>
  <c r="A263" i="9" s="1"/>
  <c r="B265" i="7"/>
  <c r="C265" i="7" s="1"/>
  <c r="A265" i="7" s="1"/>
  <c r="B265" i="8"/>
  <c r="C265" i="8" s="1"/>
  <c r="A265" i="8" s="1"/>
  <c r="B266" i="7" l="1"/>
  <c r="C266" i="7" s="1"/>
  <c r="A266" i="7" s="1"/>
  <c r="B266" i="8"/>
  <c r="C266" i="8" s="1"/>
  <c r="A266" i="8" s="1"/>
  <c r="B264" i="9"/>
  <c r="C264" i="9" s="1"/>
  <c r="A264" i="9" s="1"/>
  <c r="B267" i="8" l="1"/>
  <c r="C267" i="8" s="1"/>
  <c r="A267" i="8" s="1"/>
  <c r="B267" i="7"/>
  <c r="C267" i="7" s="1"/>
  <c r="A267" i="7" s="1"/>
  <c r="B265" i="9"/>
  <c r="C265" i="9" s="1"/>
  <c r="A265" i="9" s="1"/>
  <c r="B266" i="9" l="1"/>
  <c r="C266" i="9" s="1"/>
  <c r="A266" i="9" s="1"/>
  <c r="B268" i="8"/>
  <c r="C268" i="8" s="1"/>
  <c r="A268" i="8" s="1"/>
  <c r="B268" i="7"/>
  <c r="C268" i="7" s="1"/>
  <c r="A268" i="7" s="1"/>
  <c r="B269" i="8" l="1"/>
  <c r="C269" i="8" s="1"/>
  <c r="A269" i="8" s="1"/>
  <c r="B269" i="7"/>
  <c r="C269" i="7" s="1"/>
  <c r="A269" i="7" s="1"/>
  <c r="B267" i="9"/>
  <c r="C267" i="9" s="1"/>
  <c r="A267" i="9" s="1"/>
  <c r="B268" i="9" l="1"/>
  <c r="C268" i="9" s="1"/>
  <c r="A268" i="9" s="1"/>
  <c r="B270" i="7"/>
  <c r="C270" i="7" s="1"/>
  <c r="A270" i="7" s="1"/>
  <c r="B270" i="8"/>
  <c r="C270" i="8" s="1"/>
  <c r="A270" i="8" s="1"/>
  <c r="B271" i="8" l="1"/>
  <c r="C271" i="8" s="1"/>
  <c r="A271" i="8" s="1"/>
  <c r="B271" i="7"/>
  <c r="C271" i="7" s="1"/>
  <c r="A271" i="7" s="1"/>
  <c r="B269" i="9"/>
  <c r="C269" i="9" s="1"/>
  <c r="A269" i="9" s="1"/>
  <c r="B272" i="7" l="1"/>
  <c r="C272" i="7" s="1"/>
  <c r="A272" i="7" s="1"/>
  <c r="B270" i="9"/>
  <c r="C270" i="9" s="1"/>
  <c r="A270" i="9" s="1"/>
  <c r="B272" i="8"/>
  <c r="C272" i="8" s="1"/>
  <c r="A272" i="8" s="1"/>
  <c r="B271" i="9" l="1"/>
  <c r="C271" i="9" s="1"/>
  <c r="A271" i="9" s="1"/>
  <c r="B273" i="7"/>
  <c r="C273" i="7" s="1"/>
  <c r="A273" i="7" s="1"/>
  <c r="B273" i="8"/>
  <c r="C273" i="8" s="1"/>
  <c r="A273" i="8" s="1"/>
  <c r="B274" i="7" l="1"/>
  <c r="C274" i="7" s="1"/>
  <c r="A274" i="7" s="1"/>
  <c r="B274" i="8"/>
  <c r="C274" i="8" s="1"/>
  <c r="A274" i="8" s="1"/>
  <c r="B272" i="9"/>
  <c r="C272" i="9" s="1"/>
  <c r="A272" i="9" s="1"/>
  <c r="B275" i="7" l="1"/>
  <c r="C275" i="7" s="1"/>
  <c r="A275" i="7"/>
  <c r="B273" i="9"/>
  <c r="C273" i="9" s="1"/>
  <c r="A273" i="9" s="1"/>
  <c r="B275" i="8"/>
  <c r="C275" i="8" s="1"/>
  <c r="A275" i="8" s="1"/>
  <c r="B276" i="8" l="1"/>
  <c r="C276" i="8" s="1"/>
  <c r="A276" i="8" s="1"/>
  <c r="B274" i="9"/>
  <c r="C274" i="9" s="1"/>
  <c r="A274" i="9"/>
  <c r="B276" i="7"/>
  <c r="C276" i="7" s="1"/>
  <c r="A276" i="7" s="1"/>
  <c r="B275" i="9" l="1"/>
  <c r="C275" i="9" s="1"/>
  <c r="A275" i="9" s="1"/>
  <c r="B277" i="7"/>
  <c r="C277" i="7" s="1"/>
  <c r="A277" i="7" s="1"/>
  <c r="B277" i="8"/>
  <c r="C277" i="8" s="1"/>
  <c r="A277" i="8" s="1"/>
  <c r="B278" i="8" l="1"/>
  <c r="C278" i="8" s="1"/>
  <c r="A278" i="8" s="1"/>
  <c r="B278" i="7"/>
  <c r="C278" i="7" s="1"/>
  <c r="A278" i="7" s="1"/>
  <c r="B276" i="9"/>
  <c r="C276" i="9" s="1"/>
  <c r="A276" i="9" s="1"/>
  <c r="B279" i="7" l="1"/>
  <c r="C279" i="7" s="1"/>
  <c r="A279" i="7"/>
  <c r="B277" i="9"/>
  <c r="C277" i="9" s="1"/>
  <c r="A277" i="9" s="1"/>
  <c r="B279" i="8"/>
  <c r="C279" i="8" s="1"/>
  <c r="A279" i="8" s="1"/>
  <c r="B280" i="8" l="1"/>
  <c r="C280" i="8" s="1"/>
  <c r="A280" i="8" s="1"/>
  <c r="B278" i="9"/>
  <c r="C278" i="9" s="1"/>
  <c r="A278" i="9" s="1"/>
  <c r="B280" i="7"/>
  <c r="C280" i="7" s="1"/>
  <c r="A280" i="7" s="1"/>
  <c r="B279" i="9" l="1"/>
  <c r="C279" i="9" s="1"/>
  <c r="A279" i="9" s="1"/>
  <c r="B281" i="7"/>
  <c r="C281" i="7" s="1"/>
  <c r="A281" i="7" s="1"/>
  <c r="B281" i="8"/>
  <c r="C281" i="8" s="1"/>
  <c r="A281" i="8" s="1"/>
  <c r="B282" i="7" l="1"/>
  <c r="C282" i="7" s="1"/>
  <c r="A282" i="7" s="1"/>
  <c r="B282" i="8"/>
  <c r="C282" i="8" s="1"/>
  <c r="A282" i="8" s="1"/>
  <c r="B280" i="9"/>
  <c r="C280" i="9" s="1"/>
  <c r="A280" i="9" s="1"/>
  <c r="B283" i="7" l="1"/>
  <c r="C283" i="7" s="1"/>
  <c r="A283" i="7" s="1"/>
  <c r="B283" i="8"/>
  <c r="C283" i="8" s="1"/>
  <c r="A283" i="8" s="1"/>
  <c r="B281" i="9"/>
  <c r="C281" i="9" s="1"/>
  <c r="A281" i="9" s="1"/>
  <c r="B282" i="9" l="1"/>
  <c r="C282" i="9" s="1"/>
  <c r="A282" i="9" s="1"/>
  <c r="B284" i="8"/>
  <c r="C284" i="8" s="1"/>
  <c r="A284" i="8" s="1"/>
  <c r="B284" i="7"/>
  <c r="C284" i="7" s="1"/>
  <c r="A284" i="7" s="1"/>
  <c r="B285" i="7" l="1"/>
  <c r="C285" i="7" s="1"/>
  <c r="A285" i="7" s="1"/>
  <c r="B285" i="8"/>
  <c r="C285" i="8" s="1"/>
  <c r="A285" i="8"/>
  <c r="B283" i="9"/>
  <c r="C283" i="9" s="1"/>
  <c r="A283" i="9"/>
  <c r="B286" i="7" l="1"/>
  <c r="C286" i="7" s="1"/>
  <c r="A286" i="7" s="1"/>
  <c r="B286" i="8"/>
  <c r="C286" i="8" s="1"/>
  <c r="A286" i="8" s="1"/>
  <c r="B284" i="9"/>
  <c r="C284" i="9" s="1"/>
  <c r="A284" i="9" s="1"/>
  <c r="B287" i="8" l="1"/>
  <c r="C287" i="8" s="1"/>
  <c r="A287" i="8" s="1"/>
  <c r="B287" i="7"/>
  <c r="C287" i="7" s="1"/>
  <c r="A287" i="7"/>
  <c r="B285" i="9"/>
  <c r="C285" i="9" s="1"/>
  <c r="A285" i="9" s="1"/>
  <c r="B286" i="9" l="1"/>
  <c r="C286" i="9" s="1"/>
  <c r="A286" i="9" s="1"/>
  <c r="B288" i="8"/>
  <c r="C288" i="8" s="1"/>
  <c r="A288" i="8" s="1"/>
  <c r="B288" i="7"/>
  <c r="C288" i="7" s="1"/>
  <c r="A288" i="7" s="1"/>
  <c r="B289" i="8" l="1"/>
  <c r="C289" i="8" s="1"/>
  <c r="A289" i="8" s="1"/>
  <c r="B289" i="7"/>
  <c r="C289" i="7" s="1"/>
  <c r="A289" i="7" s="1"/>
  <c r="B287" i="9"/>
  <c r="C287" i="9" s="1"/>
  <c r="A287" i="9" s="1"/>
  <c r="B290" i="7" l="1"/>
  <c r="C290" i="7" s="1"/>
  <c r="A290" i="7" s="1"/>
  <c r="B288" i="9"/>
  <c r="C288" i="9" s="1"/>
  <c r="A288" i="9" s="1"/>
  <c r="B290" i="8"/>
  <c r="C290" i="8" s="1"/>
  <c r="A290" i="8" s="1"/>
  <c r="B291" i="7" l="1"/>
  <c r="C291" i="7" s="1"/>
  <c r="A291" i="7"/>
  <c r="B289" i="9"/>
  <c r="C289" i="9" s="1"/>
  <c r="A289" i="9" s="1"/>
  <c r="B291" i="8"/>
  <c r="C291" i="8" s="1"/>
  <c r="A291" i="8" s="1"/>
  <c r="B292" i="8" l="1"/>
  <c r="C292" i="8" s="1"/>
  <c r="A292" i="8" s="1"/>
  <c r="B290" i="9"/>
  <c r="C290" i="9" s="1"/>
  <c r="A290" i="9" s="1"/>
  <c r="B292" i="7"/>
  <c r="C292" i="7" s="1"/>
  <c r="A292" i="7" s="1"/>
  <c r="B291" i="9" l="1"/>
  <c r="C291" i="9" s="1"/>
  <c r="A291" i="9" s="1"/>
  <c r="B293" i="7"/>
  <c r="C293" i="7" s="1"/>
  <c r="A293" i="7" s="1"/>
  <c r="B293" i="8"/>
  <c r="C293" i="8" s="1"/>
  <c r="A293" i="8" s="1"/>
  <c r="B294" i="8" l="1"/>
  <c r="C294" i="8" s="1"/>
  <c r="A294" i="8" s="1"/>
  <c r="B294" i="7"/>
  <c r="C294" i="7" s="1"/>
  <c r="A294" i="7" s="1"/>
  <c r="B292" i="9"/>
  <c r="C292" i="9" s="1"/>
  <c r="A292" i="9" s="1"/>
  <c r="B295" i="7" l="1"/>
  <c r="C295" i="7" s="1"/>
  <c r="A295" i="7"/>
  <c r="B293" i="9"/>
  <c r="C293" i="9" s="1"/>
  <c r="A293" i="9" s="1"/>
  <c r="B295" i="8"/>
  <c r="C295" i="8" s="1"/>
  <c r="A295" i="8" s="1"/>
  <c r="B296" i="8" l="1"/>
  <c r="C296" i="8" s="1"/>
  <c r="A296" i="8" s="1"/>
  <c r="B294" i="9"/>
  <c r="C294" i="9" s="1"/>
  <c r="A294" i="9" s="1"/>
  <c r="B296" i="7"/>
  <c r="C296" i="7" s="1"/>
  <c r="A296" i="7" s="1"/>
  <c r="B297" i="7" l="1"/>
  <c r="C297" i="7" s="1"/>
  <c r="A297" i="7" s="1"/>
  <c r="B295" i="9"/>
  <c r="C295" i="9" s="1"/>
  <c r="A295" i="9" s="1"/>
  <c r="B297" i="8"/>
  <c r="C297" i="8" s="1"/>
  <c r="A297" i="8" s="1"/>
  <c r="B298" i="7" l="1"/>
  <c r="C298" i="7" s="1"/>
  <c r="A298" i="7" s="1"/>
  <c r="B298" i="8"/>
  <c r="C298" i="8" s="1"/>
  <c r="A298" i="8" s="1"/>
  <c r="B296" i="9"/>
  <c r="C296" i="9" s="1"/>
  <c r="A296" i="9" s="1"/>
  <c r="B299" i="7" l="1"/>
  <c r="C299" i="7" s="1"/>
  <c r="A299" i="7" s="1"/>
  <c r="B297" i="9"/>
  <c r="C297" i="9" s="1"/>
  <c r="A297" i="9" s="1"/>
  <c r="B299" i="8"/>
  <c r="C299" i="8" s="1"/>
  <c r="A299" i="8" s="1"/>
  <c r="B300" i="8" l="1"/>
  <c r="C300" i="8" s="1"/>
  <c r="A300" i="8" s="1"/>
  <c r="B298" i="9"/>
  <c r="C298" i="9" s="1"/>
  <c r="A298" i="9" s="1"/>
  <c r="B300" i="7"/>
  <c r="C300" i="7" s="1"/>
  <c r="A300" i="7" s="1"/>
  <c r="B301" i="7" l="1"/>
  <c r="C301" i="7" s="1"/>
  <c r="A301" i="7" s="1"/>
  <c r="B299" i="9"/>
  <c r="C299" i="9" s="1"/>
  <c r="A299" i="9" s="1"/>
  <c r="B301" i="8"/>
  <c r="C301" i="8" s="1"/>
  <c r="A301" i="8" s="1"/>
  <c r="B302" i="8" l="1"/>
  <c r="C302" i="8" s="1"/>
  <c r="A302" i="8" s="1"/>
  <c r="B300" i="9"/>
  <c r="C300" i="9" s="1"/>
  <c r="A300" i="9" s="1"/>
  <c r="B302" i="7"/>
  <c r="C302" i="7" s="1"/>
  <c r="A302" i="7" s="1"/>
  <c r="B301" i="9" l="1"/>
  <c r="C301" i="9" s="1"/>
  <c r="A301" i="9" s="1"/>
  <c r="B303" i="8"/>
  <c r="C303" i="8" s="1"/>
  <c r="A303" i="8" s="1"/>
  <c r="B303" i="7"/>
  <c r="C303" i="7" s="1"/>
  <c r="A303" i="7" s="1"/>
  <c r="B304" i="7" l="1"/>
  <c r="C304" i="7" s="1"/>
  <c r="A304" i="7" s="1"/>
  <c r="B304" i="8"/>
  <c r="C304" i="8" s="1"/>
  <c r="A304" i="8" s="1"/>
  <c r="B302" i="9"/>
  <c r="C302" i="9" s="1"/>
  <c r="A302" i="9" s="1"/>
  <c r="B305" i="8" l="1"/>
  <c r="C305" i="8" s="1"/>
  <c r="A305" i="8" s="1"/>
  <c r="B305" i="7"/>
  <c r="C305" i="7" s="1"/>
  <c r="A305" i="7" s="1"/>
  <c r="B303" i="9"/>
  <c r="C303" i="9" s="1"/>
  <c r="A303" i="9" s="1"/>
  <c r="B304" i="9" l="1"/>
  <c r="C304" i="9" s="1"/>
  <c r="A304" i="9" s="1"/>
  <c r="B306" i="7"/>
  <c r="C306" i="7" s="1"/>
  <c r="A306" i="7" s="1"/>
  <c r="B306" i="8"/>
  <c r="C306" i="8" s="1"/>
  <c r="A306" i="8" s="1"/>
  <c r="B307" i="7" l="1"/>
  <c r="C307" i="7" s="1"/>
  <c r="A307" i="7" s="1"/>
  <c r="B307" i="8"/>
  <c r="C307" i="8" s="1"/>
  <c r="A307" i="8" s="1"/>
  <c r="B305" i="9"/>
  <c r="C305" i="9" s="1"/>
  <c r="A305" i="9" s="1"/>
  <c r="B306" i="9" l="1"/>
  <c r="C306" i="9" s="1"/>
  <c r="A306" i="9" s="1"/>
  <c r="B308" i="8"/>
  <c r="C308" i="8" s="1"/>
  <c r="A308" i="8" s="1"/>
  <c r="B308" i="7"/>
  <c r="C308" i="7" s="1"/>
  <c r="A308" i="7" s="1"/>
  <c r="B309" i="8" l="1"/>
  <c r="C309" i="8" s="1"/>
  <c r="A309" i="8" s="1"/>
  <c r="B309" i="7"/>
  <c r="C309" i="7" s="1"/>
  <c r="A309" i="7" s="1"/>
  <c r="B307" i="9"/>
  <c r="C307" i="9" s="1"/>
  <c r="A307" i="9" s="1"/>
  <c r="B308" i="9" l="1"/>
  <c r="C308" i="9" s="1"/>
  <c r="A308" i="9" s="1"/>
  <c r="B310" i="7"/>
  <c r="C310" i="7" s="1"/>
  <c r="A310" i="7" s="1"/>
  <c r="B310" i="8"/>
  <c r="C310" i="8" s="1"/>
  <c r="A310" i="8"/>
  <c r="B311" i="8" l="1"/>
  <c r="C311" i="8" s="1"/>
  <c r="A311" i="8" s="1"/>
  <c r="B311" i="7"/>
  <c r="C311" i="7" s="1"/>
  <c r="A311" i="7" s="1"/>
  <c r="B309" i="9"/>
  <c r="C309" i="9" s="1"/>
  <c r="A309" i="9" s="1"/>
  <c r="B310" i="9" l="1"/>
  <c r="C310" i="9" s="1"/>
  <c r="A310" i="9" s="1"/>
  <c r="B312" i="7"/>
  <c r="C312" i="7" s="1"/>
  <c r="A312" i="7" s="1"/>
  <c r="B312" i="8"/>
  <c r="C312" i="8" s="1"/>
  <c r="A312" i="8" s="1"/>
  <c r="B313" i="8" l="1"/>
  <c r="C313" i="8" s="1"/>
  <c r="A313" i="8" s="1"/>
  <c r="B311" i="9"/>
  <c r="C311" i="9" s="1"/>
  <c r="A311" i="9" s="1"/>
  <c r="B313" i="7"/>
  <c r="C313" i="7" s="1"/>
  <c r="A313" i="7" s="1"/>
  <c r="B312" i="9" l="1"/>
  <c r="C312" i="9" s="1"/>
  <c r="A312" i="9" s="1"/>
  <c r="B314" i="8"/>
  <c r="C314" i="8" s="1"/>
  <c r="A314" i="8" s="1"/>
  <c r="B314" i="7"/>
  <c r="C314" i="7" s="1"/>
  <c r="A314" i="7" s="1"/>
  <c r="B315" i="7" l="1"/>
  <c r="C315" i="7" s="1"/>
  <c r="A315" i="7" s="1"/>
  <c r="B315" i="8"/>
  <c r="C315" i="8" s="1"/>
  <c r="A315" i="8" s="1"/>
  <c r="B313" i="9"/>
  <c r="C313" i="9" s="1"/>
  <c r="A313" i="9" s="1"/>
  <c r="B314" i="9" l="1"/>
  <c r="C314" i="9" s="1"/>
  <c r="A314" i="9" s="1"/>
  <c r="B316" i="8"/>
  <c r="C316" i="8" s="1"/>
  <c r="A316" i="8" s="1"/>
  <c r="B316" i="7"/>
  <c r="C316" i="7" s="1"/>
  <c r="A316" i="7" s="1"/>
  <c r="B317" i="7" l="1"/>
  <c r="C317" i="7" s="1"/>
  <c r="A317" i="7" s="1"/>
  <c r="B317" i="8"/>
  <c r="C317" i="8" s="1"/>
  <c r="A317" i="8" s="1"/>
  <c r="B315" i="9"/>
  <c r="C315" i="9" s="1"/>
  <c r="A315" i="9" s="1"/>
  <c r="B318" i="8" l="1"/>
  <c r="C318" i="8" s="1"/>
  <c r="A318" i="8" s="1"/>
  <c r="B318" i="7"/>
  <c r="C318" i="7" s="1"/>
  <c r="A318" i="7" s="1"/>
  <c r="B316" i="9"/>
  <c r="C316" i="9" s="1"/>
  <c r="A316" i="9" s="1"/>
  <c r="B319" i="7" l="1"/>
  <c r="C319" i="7" s="1"/>
  <c r="A319" i="7" s="1"/>
  <c r="B319" i="8"/>
  <c r="C319" i="8" s="1"/>
  <c r="A319" i="8" s="1"/>
  <c r="B317" i="9"/>
  <c r="C317" i="9" s="1"/>
  <c r="A317" i="9" s="1"/>
  <c r="B318" i="9" l="1"/>
  <c r="C318" i="9" s="1"/>
  <c r="A318" i="9"/>
  <c r="B320" i="8"/>
  <c r="C320" i="8" s="1"/>
  <c r="A320" i="8" s="1"/>
  <c r="B320" i="7"/>
  <c r="C320" i="7" s="1"/>
  <c r="A320" i="7" s="1"/>
  <c r="B321" i="8" l="1"/>
  <c r="C321" i="8" s="1"/>
  <c r="A321" i="8" s="1"/>
  <c r="B319" i="9"/>
  <c r="C319" i="9" s="1"/>
  <c r="A319" i="9" s="1"/>
  <c r="B321" i="7"/>
  <c r="C321" i="7" s="1"/>
  <c r="A321" i="7" s="1"/>
  <c r="B320" i="9" l="1"/>
  <c r="C320" i="9" s="1"/>
  <c r="A320" i="9" s="1"/>
  <c r="B322" i="8"/>
  <c r="C322" i="8" s="1"/>
  <c r="A322" i="8" s="1"/>
  <c r="B322" i="7"/>
  <c r="C322" i="7" s="1"/>
  <c r="A322" i="7" s="1"/>
  <c r="B323" i="8" l="1"/>
  <c r="C323" i="8" s="1"/>
  <c r="A323" i="8" s="1"/>
  <c r="B321" i="9"/>
  <c r="C321" i="9" s="1"/>
  <c r="A321" i="9" s="1"/>
  <c r="B323" i="7"/>
  <c r="C323" i="7" s="1"/>
  <c r="A323" i="7" s="1"/>
  <c r="B322" i="9" l="1"/>
  <c r="C322" i="9" s="1"/>
  <c r="A322" i="9" s="1"/>
  <c r="B324" i="7"/>
  <c r="C324" i="7" s="1"/>
  <c r="A324" i="7"/>
  <c r="B324" i="8"/>
  <c r="C324" i="8" s="1"/>
  <c r="A324" i="8" s="1"/>
  <c r="B325" i="8" l="1"/>
  <c r="C325" i="8" s="1"/>
  <c r="A325" i="8"/>
  <c r="B323" i="9"/>
  <c r="C323" i="9" s="1"/>
  <c r="A323" i="9" s="1"/>
  <c r="B325" i="7"/>
  <c r="C325" i="7" s="1"/>
  <c r="A325" i="7"/>
  <c r="B324" i="9" l="1"/>
  <c r="C324" i="9" s="1"/>
  <c r="A324" i="9" s="1"/>
  <c r="B326" i="8"/>
  <c r="C326" i="8" s="1"/>
  <c r="A326" i="8" s="1"/>
  <c r="B326" i="7"/>
  <c r="C326" i="7" s="1"/>
  <c r="A326" i="7" s="1"/>
  <c r="B327" i="8" l="1"/>
  <c r="C327" i="8" s="1"/>
  <c r="A327" i="8" s="1"/>
  <c r="B325" i="9"/>
  <c r="C325" i="9" s="1"/>
  <c r="A325" i="9" s="1"/>
  <c r="B327" i="7"/>
  <c r="C327" i="7" s="1"/>
  <c r="A327" i="7" s="1"/>
  <c r="B326" i="9" l="1"/>
  <c r="C326" i="9" s="1"/>
  <c r="A326" i="9" s="1"/>
  <c r="B328" i="7"/>
  <c r="C328" i="7" s="1"/>
  <c r="A328" i="7" s="1"/>
  <c r="B328" i="8"/>
  <c r="C328" i="8" s="1"/>
  <c r="A328" i="8" s="1"/>
  <c r="B329" i="8" l="1"/>
  <c r="C329" i="8" s="1"/>
  <c r="A329" i="8"/>
  <c r="B327" i="9"/>
  <c r="C327" i="9" s="1"/>
  <c r="A327" i="9" s="1"/>
  <c r="B329" i="7"/>
  <c r="C329" i="7" s="1"/>
  <c r="A329" i="7" s="1"/>
  <c r="B328" i="9" l="1"/>
  <c r="C328" i="9" s="1"/>
  <c r="A328" i="9" s="1"/>
  <c r="B330" i="7"/>
  <c r="C330" i="7" s="1"/>
  <c r="A330" i="7" s="1"/>
  <c r="B330" i="8"/>
  <c r="C330" i="8" s="1"/>
  <c r="A330" i="8" s="1"/>
  <c r="B331" i="8" l="1"/>
  <c r="C331" i="8" s="1"/>
  <c r="A331" i="8" s="1"/>
  <c r="B331" i="7"/>
  <c r="C331" i="7" s="1"/>
  <c r="A331" i="7" s="1"/>
  <c r="B329" i="9"/>
  <c r="C329" i="9" s="1"/>
  <c r="A329" i="9" s="1"/>
  <c r="B330" i="9" l="1"/>
  <c r="C330" i="9" s="1"/>
  <c r="A330" i="9" s="1"/>
  <c r="B332" i="7"/>
  <c r="C332" i="7" s="1"/>
  <c r="A332" i="7"/>
  <c r="B332" i="8"/>
  <c r="C332" i="8" s="1"/>
  <c r="A332" i="8" s="1"/>
  <c r="B333" i="8" l="1"/>
  <c r="C333" i="8" s="1"/>
  <c r="A333" i="8" s="1"/>
  <c r="B331" i="9"/>
  <c r="C331" i="9" s="1"/>
  <c r="A331" i="9" s="1"/>
  <c r="B333" i="7"/>
  <c r="C333" i="7" s="1"/>
  <c r="A333" i="7" s="1"/>
  <c r="B334" i="7" l="1"/>
  <c r="C334" i="7" s="1"/>
  <c r="A334" i="7" s="1"/>
  <c r="B334" i="8"/>
  <c r="C334" i="8" s="1"/>
  <c r="A334" i="8" s="1"/>
  <c r="B332" i="9"/>
  <c r="C332" i="9" s="1"/>
  <c r="A332" i="9" s="1"/>
  <c r="B333" i="9" l="1"/>
  <c r="C333" i="9" s="1"/>
  <c r="A333" i="9" s="1"/>
  <c r="B335" i="8"/>
  <c r="C335" i="8" s="1"/>
  <c r="A335" i="8" s="1"/>
  <c r="B335" i="7"/>
  <c r="C335" i="7" s="1"/>
  <c r="A335" i="7"/>
  <c r="B334" i="9" l="1"/>
  <c r="C334" i="9" s="1"/>
  <c r="A334" i="9" s="1"/>
  <c r="B336" i="7"/>
  <c r="C336" i="7" s="1"/>
  <c r="A336" i="7" s="1"/>
  <c r="B336" i="8"/>
  <c r="C336" i="8" s="1"/>
  <c r="A336" i="8" s="1"/>
  <c r="B337" i="8" l="1"/>
  <c r="C337" i="8" s="1"/>
  <c r="A337" i="8" s="1"/>
  <c r="B335" i="9"/>
  <c r="C335" i="9" s="1"/>
  <c r="A335" i="9" s="1"/>
  <c r="B337" i="7"/>
  <c r="C337" i="7" s="1"/>
  <c r="A337" i="7" s="1"/>
  <c r="B336" i="9" l="1"/>
  <c r="C336" i="9" s="1"/>
  <c r="A336" i="9" s="1"/>
  <c r="B338" i="7"/>
  <c r="C338" i="7" s="1"/>
  <c r="A338" i="7" s="1"/>
  <c r="B338" i="8"/>
  <c r="C338" i="8" s="1"/>
  <c r="A338" i="8" s="1"/>
  <c r="B339" i="8" l="1"/>
  <c r="C339" i="8" s="1"/>
  <c r="A339" i="8" s="1"/>
  <c r="B339" i="7"/>
  <c r="C339" i="7" s="1"/>
  <c r="A339" i="7" s="1"/>
  <c r="B337" i="9"/>
  <c r="C337" i="9" s="1"/>
  <c r="A337" i="9" s="1"/>
  <c r="B338" i="9" l="1"/>
  <c r="C338" i="9" s="1"/>
  <c r="A338" i="9" s="1"/>
  <c r="B340" i="7"/>
  <c r="C340" i="7" s="1"/>
  <c r="A340" i="7" s="1"/>
  <c r="B340" i="8"/>
  <c r="C340" i="8" s="1"/>
  <c r="A340" i="8" s="1"/>
  <c r="B341" i="7" l="1"/>
  <c r="C341" i="7" s="1"/>
  <c r="A341" i="7" s="1"/>
  <c r="B339" i="9"/>
  <c r="C339" i="9" s="1"/>
  <c r="A339" i="9" s="1"/>
  <c r="B341" i="8"/>
  <c r="C341" i="8" s="1"/>
  <c r="A341" i="8" s="1"/>
  <c r="B342" i="7" l="1"/>
  <c r="C342" i="7" s="1"/>
  <c r="A342" i="7" s="1"/>
  <c r="B342" i="8"/>
  <c r="C342" i="8" s="1"/>
  <c r="A342" i="8" s="1"/>
  <c r="B340" i="9"/>
  <c r="C340" i="9" s="1"/>
  <c r="A340" i="9" s="1"/>
  <c r="B343" i="8" l="1"/>
  <c r="C343" i="8" s="1"/>
  <c r="A343" i="8" s="1"/>
  <c r="B343" i="7"/>
  <c r="C343" i="7" s="1"/>
  <c r="A343" i="7" s="1"/>
  <c r="B341" i="9"/>
  <c r="C341" i="9" s="1"/>
  <c r="A341" i="9" s="1"/>
  <c r="B342" i="9" l="1"/>
  <c r="C342" i="9" s="1"/>
  <c r="A342" i="9" s="1"/>
  <c r="B344" i="7"/>
  <c r="C344" i="7" s="1"/>
  <c r="A344" i="7" s="1"/>
  <c r="B344" i="8"/>
  <c r="C344" i="8" s="1"/>
  <c r="A344" i="8" s="1"/>
  <c r="B345" i="8" l="1"/>
  <c r="C345" i="8" s="1"/>
  <c r="A345" i="8" s="1"/>
  <c r="B343" i="9"/>
  <c r="C343" i="9" s="1"/>
  <c r="A343" i="9" s="1"/>
  <c r="B345" i="7"/>
  <c r="C345" i="7" s="1"/>
  <c r="A345" i="7" s="1"/>
  <c r="B344" i="9" l="1"/>
  <c r="C344" i="9" s="1"/>
  <c r="A344" i="9" s="1"/>
  <c r="B346" i="7"/>
  <c r="C346" i="7" s="1"/>
  <c r="A346" i="7" s="1"/>
  <c r="B346" i="8"/>
  <c r="C346" i="8" s="1"/>
  <c r="A346" i="8" s="1"/>
  <c r="B347" i="8" l="1"/>
  <c r="C347" i="8" s="1"/>
  <c r="A347" i="8" s="1"/>
  <c r="B347" i="7"/>
  <c r="C347" i="7" s="1"/>
  <c r="A347" i="7" s="1"/>
  <c r="B345" i="9"/>
  <c r="C345" i="9" s="1"/>
  <c r="A345" i="9" s="1"/>
  <c r="B346" i="9" l="1"/>
  <c r="C346" i="9" s="1"/>
  <c r="A346" i="9" s="1"/>
  <c r="B348" i="7"/>
  <c r="C348" i="7" s="1"/>
  <c r="A348" i="7" s="1"/>
  <c r="B348" i="8"/>
  <c r="C348" i="8" s="1"/>
  <c r="A348" i="8"/>
  <c r="B349" i="7" l="1"/>
  <c r="C349" i="7" s="1"/>
  <c r="A349" i="7" s="1"/>
  <c r="B347" i="9"/>
  <c r="C347" i="9" s="1"/>
  <c r="A347" i="9" s="1"/>
  <c r="B349" i="8"/>
  <c r="C349" i="8" s="1"/>
  <c r="A349" i="8" s="1"/>
  <c r="B350" i="7" l="1"/>
  <c r="C350" i="7" s="1"/>
  <c r="A350" i="7" s="1"/>
  <c r="B350" i="8"/>
  <c r="C350" i="8" s="1"/>
  <c r="A350" i="8" s="1"/>
  <c r="B348" i="9"/>
  <c r="C348" i="9" s="1"/>
  <c r="A348" i="9"/>
  <c r="B351" i="8" l="1"/>
  <c r="C351" i="8" s="1"/>
  <c r="A351" i="8" s="1"/>
  <c r="B351" i="7"/>
  <c r="C351" i="7" s="1"/>
  <c r="A351" i="7" s="1"/>
  <c r="B349" i="9"/>
  <c r="C349" i="9" s="1"/>
  <c r="A349" i="9" s="1"/>
  <c r="B352" i="7" l="1"/>
  <c r="C352" i="7" s="1"/>
  <c r="A352" i="7" s="1"/>
  <c r="B352" i="8"/>
  <c r="C352" i="8" s="1"/>
  <c r="A352" i="8" s="1"/>
  <c r="B350" i="9"/>
  <c r="C350" i="9" s="1"/>
  <c r="A350" i="9" s="1"/>
  <c r="B351" i="9" l="1"/>
  <c r="C351" i="9" s="1"/>
  <c r="A351" i="9"/>
  <c r="B353" i="7"/>
  <c r="C353" i="7" s="1"/>
  <c r="A353" i="7" s="1"/>
  <c r="B353" i="8"/>
  <c r="C353" i="8" s="1"/>
  <c r="A353" i="8" s="1"/>
  <c r="B354" i="8" l="1"/>
  <c r="C354" i="8" s="1"/>
  <c r="A354" i="8" s="1"/>
  <c r="B354" i="7"/>
  <c r="C354" i="7" s="1"/>
  <c r="A354" i="7" s="1"/>
  <c r="B352" i="9"/>
  <c r="C352" i="9" s="1"/>
  <c r="A352" i="9" s="1"/>
  <c r="B353" i="9" l="1"/>
  <c r="C353" i="9" s="1"/>
  <c r="A353" i="9" s="1"/>
  <c r="B355" i="7"/>
  <c r="C355" i="7" s="1"/>
  <c r="A355" i="7" s="1"/>
  <c r="B355" i="8"/>
  <c r="C355" i="8" s="1"/>
  <c r="A355" i="8" s="1"/>
  <c r="B356" i="7" l="1"/>
  <c r="C356" i="7" s="1"/>
  <c r="A356" i="7" s="1"/>
  <c r="B354" i="9"/>
  <c r="C354" i="9" s="1"/>
  <c r="A354" i="9" s="1"/>
  <c r="B356" i="8"/>
  <c r="C356" i="8" s="1"/>
  <c r="A356" i="8" s="1"/>
  <c r="B357" i="8" l="1"/>
  <c r="C357" i="8" s="1"/>
  <c r="A357" i="8" s="1"/>
  <c r="B357" i="7"/>
  <c r="C357" i="7" s="1"/>
  <c r="A357" i="7" s="1"/>
  <c r="B355" i="9"/>
  <c r="C355" i="9" s="1"/>
  <c r="A355" i="9" s="1"/>
  <c r="B358" i="7" l="1"/>
  <c r="C358" i="7" s="1"/>
  <c r="A358" i="7" s="1"/>
  <c r="B358" i="8"/>
  <c r="C358" i="8" s="1"/>
  <c r="A358" i="8" s="1"/>
  <c r="B356" i="9"/>
  <c r="C356" i="9" s="1"/>
  <c r="A356" i="9" s="1"/>
  <c r="B357" i="9" l="1"/>
  <c r="C357" i="9" s="1"/>
  <c r="A357" i="9" s="1"/>
  <c r="B359" i="8"/>
  <c r="C359" i="8" s="1"/>
  <c r="A359" i="8" s="1"/>
  <c r="B359" i="7"/>
  <c r="C359" i="7" s="1"/>
  <c r="A359" i="7"/>
  <c r="B360" i="8" l="1"/>
  <c r="C360" i="8" s="1"/>
  <c r="A360" i="8" s="1"/>
  <c r="B358" i="9"/>
  <c r="C358" i="9" s="1"/>
  <c r="A358" i="9" s="1"/>
  <c r="B360" i="7"/>
  <c r="C360" i="7" s="1"/>
  <c r="A360" i="7" s="1"/>
  <c r="B359" i="9" l="1"/>
  <c r="C359" i="9" s="1"/>
  <c r="A359" i="9" s="1"/>
  <c r="B361" i="7"/>
  <c r="C361" i="7" s="1"/>
  <c r="A361" i="7" s="1"/>
  <c r="B361" i="8"/>
  <c r="C361" i="8" s="1"/>
  <c r="A361" i="8" s="1"/>
  <c r="B362" i="7" l="1"/>
  <c r="C362" i="7" s="1"/>
  <c r="A362" i="7" s="1"/>
  <c r="B360" i="9"/>
  <c r="C360" i="9" s="1"/>
  <c r="A360" i="9" s="1"/>
  <c r="B362" i="8"/>
  <c r="C362" i="8" s="1"/>
  <c r="A362" i="8" s="1"/>
  <c r="B363" i="8" l="1"/>
  <c r="C363" i="8" s="1"/>
  <c r="A363" i="8" s="1"/>
  <c r="B363" i="7"/>
  <c r="C363" i="7" s="1"/>
  <c r="A363" i="7" s="1"/>
  <c r="B361" i="9"/>
  <c r="C361" i="9" s="1"/>
  <c r="A361" i="9" s="1"/>
  <c r="B362" i="9" l="1"/>
  <c r="C362" i="9" s="1"/>
  <c r="A362" i="9" s="1"/>
  <c r="B364" i="7"/>
  <c r="C364" i="7" s="1"/>
  <c r="A364" i="7" s="1"/>
  <c r="B364" i="8"/>
  <c r="C364" i="8" s="1"/>
  <c r="A364" i="8" s="1"/>
  <c r="B365" i="8" l="1"/>
  <c r="C365" i="8" s="1"/>
  <c r="A365" i="8" s="1"/>
  <c r="B363" i="9"/>
  <c r="C363" i="9" s="1"/>
  <c r="A363" i="9" s="1"/>
  <c r="B365" i="7"/>
  <c r="C365" i="7" s="1"/>
  <c r="A365" i="7"/>
  <c r="B364" i="9" l="1"/>
  <c r="C364" i="9" s="1"/>
  <c r="A364" i="9" s="1"/>
  <c r="B366" i="8"/>
  <c r="C366" i="8" s="1"/>
  <c r="A366" i="8" s="1"/>
  <c r="B366" i="7"/>
  <c r="C366" i="7" s="1"/>
  <c r="A366" i="7" s="1"/>
  <c r="B367" i="7" l="1"/>
  <c r="C367" i="7" s="1"/>
  <c r="A367" i="7" s="1"/>
  <c r="B367" i="8"/>
  <c r="C367" i="8" s="1"/>
  <c r="A367" i="8" s="1"/>
  <c r="B365" i="9"/>
  <c r="C365" i="9" s="1"/>
  <c r="A365" i="9" s="1"/>
  <c r="B368" i="7" l="1"/>
  <c r="C368" i="7" s="1"/>
  <c r="A368" i="7" s="1"/>
  <c r="B368" i="8"/>
  <c r="C368" i="8" s="1"/>
  <c r="A368" i="8" s="1"/>
  <c r="B366" i="9"/>
  <c r="C366" i="9" s="1"/>
  <c r="A366" i="9" s="1"/>
  <c r="B367" i="9" l="1"/>
  <c r="C367" i="9" s="1"/>
  <c r="A367" i="9"/>
  <c r="B369" i="7"/>
  <c r="C369" i="7" s="1"/>
  <c r="A369" i="7" s="1"/>
  <c r="B369" i="8"/>
  <c r="C369" i="8" s="1"/>
  <c r="A369" i="8" s="1"/>
  <c r="B370" i="7" l="1"/>
  <c r="C370" i="7" s="1"/>
  <c r="A370" i="7" s="1"/>
  <c r="B370" i="8"/>
  <c r="C370" i="8" s="1"/>
  <c r="A370" i="8" s="1"/>
  <c r="B368" i="9"/>
  <c r="C368" i="9" s="1"/>
  <c r="A368" i="9" s="1"/>
  <c r="B369" i="9" l="1"/>
  <c r="C369" i="9" s="1"/>
  <c r="A369" i="9" s="1"/>
  <c r="B371" i="8"/>
  <c r="B371" i="7"/>
  <c r="B370" i="9" l="1"/>
  <c r="C370" i="9" s="1"/>
  <c r="A370" i="9" s="1"/>
  <c r="C371" i="8"/>
  <c r="A371" i="8" s="1"/>
  <c r="B8" i="8"/>
  <c r="C371" i="7"/>
  <c r="A371" i="7" s="1"/>
  <c r="B8" i="7"/>
  <c r="B371" i="9" l="1"/>
  <c r="C371" i="9" l="1"/>
  <c r="A371" i="9" s="1"/>
  <c r="B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JMC</author>
  </authors>
  <commentList>
    <comment ref="A3" authorId="0" shapeId="0" xr:uid="{00000000-0006-0000-0400-000001000000}">
      <text>
        <r>
          <rPr>
            <sz val="8"/>
            <rFont val="Tahoma"/>
            <family val="2"/>
          </rPr>
          <t>The amount of money borrowed</t>
        </r>
      </text>
    </comment>
    <comment ref="A4" authorId="0" shapeId="0" xr:uid="{00000000-0006-0000-0400-000002000000}">
      <text>
        <r>
          <rPr>
            <sz val="8"/>
            <rFont val="Tahoma"/>
            <family val="2"/>
          </rPr>
          <t>Use this field to simulate paying a constant amount of additional principal every month.</t>
        </r>
      </text>
    </comment>
    <comment ref="A6" authorId="0" shapeId="0" xr:uid="{00000000-0006-0000-0400-000003000000}">
      <text>
        <r>
          <rPr>
            <sz val="8"/>
            <rFont val="Tahoma"/>
            <family val="2"/>
          </rPr>
          <t>What the lender bills you every month</t>
        </r>
      </text>
    </comment>
    <comment ref="A7" authorId="0" shapeId="0" xr:uid="{00000000-0006-0000-0400-000004000000}">
      <text>
        <r>
          <rPr>
            <sz val="8"/>
            <rFont val="Tahoma"/>
            <family val="2"/>
          </rPr>
          <t>What you'll pay on a normal month, figuring in the constant extra principal (if any)</t>
        </r>
      </text>
    </comment>
    <comment ref="A8" authorId="0" shapeId="0" xr:uid="{00000000-0006-0000-0400-000005000000}">
      <text>
        <r>
          <rPr>
            <sz val="8"/>
            <rFont val="Tahoma"/>
            <family val="2"/>
          </rPr>
          <t>The total amount of interest you'll pay over the life of the loan</t>
        </r>
      </text>
    </comment>
    <comment ref="E10" authorId="0" shapeId="0" xr:uid="{00000000-0006-0000-0400-000006000000}">
      <text>
        <r>
          <rPr>
            <sz val="8"/>
            <rFont val="Tahoma"/>
            <family val="2"/>
          </rPr>
          <t>Use these fields to simulate paying additional principal for any particular month.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JMC</author>
  </authors>
  <commentList>
    <comment ref="A3" authorId="0" shapeId="0" xr:uid="{00000000-0006-0000-0500-000001000000}">
      <text>
        <r>
          <rPr>
            <sz val="8"/>
            <rFont val="Tahoma"/>
            <family val="2"/>
          </rPr>
          <t>The amount of money borrowed</t>
        </r>
      </text>
    </comment>
    <comment ref="A4" authorId="0" shapeId="0" xr:uid="{00000000-0006-0000-0500-000002000000}">
      <text>
        <r>
          <rPr>
            <sz val="8"/>
            <rFont val="Tahoma"/>
            <family val="2"/>
          </rPr>
          <t>Use this field to simulate paying a constant amount of additional principal every month.</t>
        </r>
      </text>
    </comment>
    <comment ref="A6" authorId="0" shapeId="0" xr:uid="{00000000-0006-0000-0500-000003000000}">
      <text>
        <r>
          <rPr>
            <sz val="8"/>
            <rFont val="Tahoma"/>
            <family val="2"/>
          </rPr>
          <t>What the lender bills you every month</t>
        </r>
      </text>
    </comment>
    <comment ref="A7" authorId="0" shapeId="0" xr:uid="{00000000-0006-0000-0500-000004000000}">
      <text>
        <r>
          <rPr>
            <sz val="8"/>
            <rFont val="Tahoma"/>
            <family val="2"/>
          </rPr>
          <t>What you'll pay on a normal month, figuring in the constant extra principal (if any)</t>
        </r>
      </text>
    </comment>
    <comment ref="A8" authorId="0" shapeId="0" xr:uid="{00000000-0006-0000-0500-000005000000}">
      <text>
        <r>
          <rPr>
            <sz val="8"/>
            <rFont val="Tahoma"/>
            <family val="2"/>
          </rPr>
          <t>The total amount of interest you'll pay over the life of the loan</t>
        </r>
      </text>
    </comment>
    <comment ref="E10" authorId="0" shapeId="0" xr:uid="{00000000-0006-0000-0500-000006000000}">
      <text>
        <r>
          <rPr>
            <sz val="8"/>
            <rFont val="Tahoma"/>
            <family val="2"/>
          </rPr>
          <t>Use these fields to simulate paying additional principal for any particular month.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JMC</author>
  </authors>
  <commentList>
    <comment ref="A3" authorId="0" shapeId="0" xr:uid="{00000000-0006-0000-0600-000001000000}">
      <text>
        <r>
          <rPr>
            <sz val="8"/>
            <rFont val="Tahoma"/>
            <family val="2"/>
          </rPr>
          <t>The amount of money borrowed</t>
        </r>
      </text>
    </comment>
    <comment ref="A4" authorId="0" shapeId="0" xr:uid="{00000000-0006-0000-0600-000002000000}">
      <text>
        <r>
          <rPr>
            <sz val="8"/>
            <rFont val="Tahoma"/>
            <family val="2"/>
          </rPr>
          <t>Use this field to simulate paying a constant amount of additional principal every month.</t>
        </r>
      </text>
    </comment>
    <comment ref="A6" authorId="0" shapeId="0" xr:uid="{00000000-0006-0000-0600-000003000000}">
      <text>
        <r>
          <rPr>
            <sz val="8"/>
            <rFont val="Tahoma"/>
            <family val="2"/>
          </rPr>
          <t>What the lender bills you every month</t>
        </r>
      </text>
    </comment>
    <comment ref="A7" authorId="0" shapeId="0" xr:uid="{00000000-0006-0000-0600-000004000000}">
      <text>
        <r>
          <rPr>
            <sz val="8"/>
            <rFont val="Tahoma"/>
            <family val="2"/>
          </rPr>
          <t>What you'll pay on a normal month, figuring in the constant extra principal (if any)</t>
        </r>
      </text>
    </comment>
    <comment ref="A8" authorId="0" shapeId="0" xr:uid="{00000000-0006-0000-0600-000005000000}">
      <text>
        <r>
          <rPr>
            <sz val="8"/>
            <rFont val="Tahoma"/>
            <family val="2"/>
          </rPr>
          <t>The total amount of interest you'll pay over the life of the loan</t>
        </r>
      </text>
    </comment>
    <comment ref="E10" authorId="0" shapeId="0" xr:uid="{00000000-0006-0000-0600-000006000000}">
      <text>
        <r>
          <rPr>
            <sz val="8"/>
            <rFont val="Tahoma"/>
            <family val="2"/>
          </rPr>
          <t>Use these fields to simulate paying additional principal for any particular month.</t>
        </r>
      </text>
    </comment>
  </commentList>
</comments>
</file>

<file path=xl/sharedStrings.xml><?xml version="1.0" encoding="utf-8"?>
<sst xmlns="http://schemas.openxmlformats.org/spreadsheetml/2006/main" count="253" uniqueCount="153">
  <si>
    <t>Bulls</t>
  </si>
  <si>
    <t>Brood cows</t>
  </si>
  <si>
    <t>Calving rate</t>
  </si>
  <si>
    <t>Calves</t>
  </si>
  <si>
    <t>Yearlings</t>
  </si>
  <si>
    <t>Number of culls/replacements (brood)</t>
  </si>
  <si>
    <t>Days on pasture</t>
  </si>
  <si>
    <t>Average HHW-Pounds</t>
  </si>
  <si>
    <t>1050 Pound animal with 60% dressing weight</t>
  </si>
  <si>
    <t>Number of animals sold wholesale</t>
  </si>
  <si>
    <t>Number of animals sold retail</t>
  </si>
  <si>
    <t>Animal Units (1000#s)</t>
  </si>
  <si>
    <t>Income</t>
  </si>
  <si>
    <t>Unit</t>
  </si>
  <si>
    <t>Number</t>
  </si>
  <si>
    <t>Price per</t>
  </si>
  <si>
    <t>Total</t>
  </si>
  <si>
    <t>Annual Per AU</t>
  </si>
  <si>
    <t>Agricultural Program Payments</t>
  </si>
  <si>
    <t>Wholesale Beef Sales</t>
  </si>
  <si>
    <t>Retail Beef Sales</t>
  </si>
  <si>
    <t>Cull Beef Income</t>
  </si>
  <si>
    <t>Total Income</t>
  </si>
  <si>
    <t>Variable</t>
  </si>
  <si>
    <t>Advertising and Promotion</t>
  </si>
  <si>
    <t xml:space="preserve">Farmer's Market/Web </t>
  </si>
  <si>
    <t>Auto &amp; truck</t>
  </si>
  <si>
    <t>Bedding</t>
  </si>
  <si>
    <t>Bulk load sawdust for run-in shed</t>
  </si>
  <si>
    <t>Breeding</t>
  </si>
  <si>
    <t>Conservation expense</t>
  </si>
  <si>
    <t>Custom hire</t>
  </si>
  <si>
    <t>Custom hire-manure spreading</t>
  </si>
  <si>
    <t>Due and Subscriptions</t>
  </si>
  <si>
    <t>Trade-Association, Education, Professional Development</t>
  </si>
  <si>
    <t>Feed purchased-Grain</t>
  </si>
  <si>
    <t>Feed purchased-Hay</t>
  </si>
  <si>
    <t>30#s per AU-wrapped round bale 500#DM $55</t>
  </si>
  <si>
    <t>Fencing</t>
  </si>
  <si>
    <t>Fuel and oil</t>
  </si>
  <si>
    <t>Labor hired (incl. FICA, workers comp, etc.)</t>
  </si>
  <si>
    <t>20 hours on farm labor, 6 hrs/week of mkting general,16 hrs/week of farmers mkt for 22 weeks</t>
  </si>
  <si>
    <t>Labels</t>
  </si>
  <si>
    <t>Livestock Purchase</t>
  </si>
  <si>
    <t>Minerals</t>
  </si>
  <si>
    <t>Misc Expense</t>
  </si>
  <si>
    <t>Phone/Internet</t>
  </si>
  <si>
    <t>$125/mo</t>
  </si>
  <si>
    <t>Processing</t>
  </si>
  <si>
    <t>$55 slaughter/$0.79lb processing</t>
  </si>
  <si>
    <t>Professional services</t>
  </si>
  <si>
    <t>Repairs/maintenance-Equipment</t>
  </si>
  <si>
    <t>Repairs/maintenance-Infrastructure</t>
  </si>
  <si>
    <t>Seeds</t>
  </si>
  <si>
    <t xml:space="preserve">reseeding, frost seeding, </t>
  </si>
  <si>
    <t>Soil Ammendments-Fertilizer</t>
  </si>
  <si>
    <t>Supplies</t>
  </si>
  <si>
    <t>Utilities</t>
  </si>
  <si>
    <t>$150 mo-barn utilities and cooler</t>
  </si>
  <si>
    <t>Veterinary &amp; medicine expense</t>
  </si>
  <si>
    <t>Include vaccinations and tail blood preg</t>
  </si>
  <si>
    <t>Total Variable</t>
  </si>
  <si>
    <t xml:space="preserve">Fixed </t>
  </si>
  <si>
    <t>Insurance</t>
  </si>
  <si>
    <t>Property tax</t>
  </si>
  <si>
    <t xml:space="preserve">Total Fixed </t>
  </si>
  <si>
    <t>Total Expenses</t>
  </si>
  <si>
    <t>Net Income</t>
  </si>
  <si>
    <t>Mortgage Total/Land Cost</t>
  </si>
  <si>
    <t>Loan for Start-up/Capital expense</t>
  </si>
  <si>
    <t>Net after Capital Expense</t>
  </si>
  <si>
    <t>Net after Capital without Paid Labor</t>
  </si>
  <si>
    <t xml:space="preserve"> </t>
  </si>
  <si>
    <t>Year 1</t>
  </si>
  <si>
    <t>Year 2</t>
  </si>
  <si>
    <t>Year 3</t>
  </si>
  <si>
    <t>Year 4</t>
  </si>
  <si>
    <t>Year 5</t>
  </si>
  <si>
    <t>Capital Budget/Loans</t>
  </si>
  <si>
    <t>Land Mortgage</t>
  </si>
  <si>
    <t>Item</t>
  </si>
  <si>
    <t># of units</t>
  </si>
  <si>
    <t>Cost Per unit</t>
  </si>
  <si>
    <t>Total Cost</t>
  </si>
  <si>
    <t>Comments</t>
  </si>
  <si>
    <t>Livestock</t>
  </si>
  <si>
    <t>44 Bred Cows</t>
  </si>
  <si>
    <t>Equipment</t>
  </si>
  <si>
    <t>Truck 3/4 Ton P/U</t>
  </si>
  <si>
    <t>Trailer 20'</t>
  </si>
  <si>
    <t>Mower 6'</t>
  </si>
  <si>
    <t>Bale Grabber</t>
  </si>
  <si>
    <t>Tractor w/ Loader 65 HP</t>
  </si>
  <si>
    <t>Facilities</t>
  </si>
  <si>
    <t xml:space="preserve">Round Bale Feeders </t>
  </si>
  <si>
    <t>Mineral Feeder</t>
  </si>
  <si>
    <t>Corral/Chute/HeadGate/Scale</t>
  </si>
  <si>
    <t>Animal ID and Rx Tools</t>
  </si>
  <si>
    <t xml:space="preserve">Energizer </t>
  </si>
  <si>
    <t>Poly Wire Fence Reels</t>
  </si>
  <si>
    <t xml:space="preserve">Step in Fence Posts </t>
  </si>
  <si>
    <t xml:space="preserve">Perimeter Fencing </t>
  </si>
  <si>
    <t>Water Line</t>
  </si>
  <si>
    <t>Water tubs</t>
  </si>
  <si>
    <t>Winter Shed/Shelter</t>
  </si>
  <si>
    <t>On-Site Freezer</t>
  </si>
  <si>
    <t>Winter Waterer</t>
  </si>
  <si>
    <t>Office</t>
  </si>
  <si>
    <t>Quickbooks Software</t>
  </si>
  <si>
    <t>CPU / Printer</t>
  </si>
  <si>
    <t>Website/Logo</t>
  </si>
  <si>
    <t>Balance Sheet Projections</t>
  </si>
  <si>
    <t>Assets</t>
  </si>
  <si>
    <t>Current</t>
  </si>
  <si>
    <t>Retained Earnings</t>
  </si>
  <si>
    <t>Market Livestock</t>
  </si>
  <si>
    <t>Feed Inventory</t>
  </si>
  <si>
    <t>Intermediate</t>
  </si>
  <si>
    <t>Breeding Livestock</t>
  </si>
  <si>
    <t>Equipment Equity</t>
  </si>
  <si>
    <t>Long Term</t>
  </si>
  <si>
    <t>Land Equity</t>
  </si>
  <si>
    <t>Total Assets</t>
  </si>
  <si>
    <t>Liabilities</t>
  </si>
  <si>
    <t xml:space="preserve">Operating </t>
  </si>
  <si>
    <t>Mortgage</t>
  </si>
  <si>
    <t>Total Liabilities</t>
  </si>
  <si>
    <t>Net Worth</t>
  </si>
  <si>
    <t>Months</t>
  </si>
  <si>
    <t>(no more than 360)</t>
  </si>
  <si>
    <t>Annual Interest Rate</t>
  </si>
  <si>
    <t>Principal</t>
  </si>
  <si>
    <t>Extra Principal/Month</t>
  </si>
  <si>
    <t>Monthly Payment (Required)</t>
  </si>
  <si>
    <t>Monthly Payment (Actual)</t>
  </si>
  <si>
    <t>Total Interest</t>
  </si>
  <si>
    <t>Principal Balance</t>
  </si>
  <si>
    <t>Interest</t>
  </si>
  <si>
    <t>Month</t>
  </si>
  <si>
    <t>Extra Principal</t>
  </si>
  <si>
    <t>Brood Cow average live weight</t>
  </si>
  <si>
    <t>Cost of Production Per Pound w/out Debt</t>
  </si>
  <si>
    <t>pounds</t>
  </si>
  <si>
    <t>Bale</t>
  </si>
  <si>
    <t>Hour</t>
  </si>
  <si>
    <t>Label</t>
  </si>
  <si>
    <t>Final meat yeild 44% of live weight</t>
  </si>
  <si>
    <t>Bull purchase biennially</t>
  </si>
  <si>
    <t>Blue cells are variable and should be changed by producers to reflect the values in their actual operation.</t>
  </si>
  <si>
    <t>These cells contain formulas based on other cells.  The formulas or values can be changed to reflect actual farm numbers.</t>
  </si>
  <si>
    <t>Intervale Center Simple Cow-calf Annual Budget</t>
  </si>
  <si>
    <t>Developed by Sam Smith</t>
  </si>
  <si>
    <t>Intervale Center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</si>
</sst>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$-409]#,##0.00;[Red]\-[$$-409]#,##0.00"/>
    <numFmt numFmtId="166" formatCode="#,##0.0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2"/>
      </left>
      <right style="medium">
        <color indexed="2"/>
      </right>
      <top style="medium">
        <color indexed="2"/>
      </top>
      <bottom style="medium">
        <color indexed="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0" fillId="0" borderId="0"/>
    <xf numFmtId="44" fontId="5" fillId="0" borderId="0"/>
    <xf numFmtId="44" fontId="5" fillId="0" borderId="0"/>
    <xf numFmtId="44" fontId="5" fillId="0" borderId="0"/>
    <xf numFmtId="0" fontId="5" fillId="0" borderId="0"/>
    <xf numFmtId="0" fontId="5" fillId="0" borderId="0"/>
    <xf numFmtId="9" fontId="10" fillId="0" borderId="0"/>
    <xf numFmtId="9" fontId="5" fillId="0" borderId="0"/>
  </cellStyleXfs>
  <cellXfs count="92">
    <xf numFmtId="0" fontId="0" fillId="0" borderId="0" xfId="0"/>
    <xf numFmtId="0" fontId="0" fillId="0" borderId="0" xfId="0"/>
    <xf numFmtId="9" fontId="10" fillId="0" borderId="0" xfId="7" applyNumberFormat="1"/>
    <xf numFmtId="1" fontId="0" fillId="0" borderId="0" xfId="0" applyNumberFormat="1"/>
    <xf numFmtId="0" fontId="10" fillId="0" borderId="0" xfId="1" applyNumberFormat="1"/>
    <xf numFmtId="0" fontId="6" fillId="0" borderId="1" xfId="0" applyFont="1" applyBorder="1"/>
    <xf numFmtId="0" fontId="0" fillId="0" borderId="1" xfId="0" applyBorder="1"/>
    <xf numFmtId="44" fontId="10" fillId="0" borderId="1" xfId="1" applyNumberFormat="1" applyBorder="1"/>
    <xf numFmtId="164" fontId="10" fillId="0" borderId="1" xfId="1" applyNumberFormat="1" applyBorder="1"/>
    <xf numFmtId="0" fontId="0" fillId="0" borderId="2" xfId="0" applyBorder="1"/>
    <xf numFmtId="0" fontId="0" fillId="0" borderId="3" xfId="0" applyBorder="1"/>
    <xf numFmtId="44" fontId="10" fillId="0" borderId="3" xfId="1" applyNumberFormat="1" applyBorder="1"/>
    <xf numFmtId="164" fontId="10" fillId="0" borderId="3" xfId="1" applyNumberFormat="1" applyBorder="1"/>
    <xf numFmtId="0" fontId="6" fillId="0" borderId="4" xfId="0" applyFont="1" applyBorder="1"/>
    <xf numFmtId="44" fontId="6" fillId="0" borderId="4" xfId="1" applyNumberFormat="1" applyFont="1" applyBorder="1"/>
    <xf numFmtId="164" fontId="6" fillId="0" borderId="4" xfId="1" applyNumberFormat="1" applyFont="1" applyBorder="1"/>
    <xf numFmtId="44" fontId="10" fillId="0" borderId="4" xfId="1" applyNumberFormat="1" applyBorder="1"/>
    <xf numFmtId="164" fontId="10" fillId="0" borderId="2" xfId="1" applyNumberFormat="1" applyBorder="1"/>
    <xf numFmtId="0" fontId="0" fillId="0" borderId="4" xfId="0" applyBorder="1"/>
    <xf numFmtId="0" fontId="6" fillId="0" borderId="3" xfId="0" applyFont="1" applyBorder="1"/>
    <xf numFmtId="0" fontId="0" fillId="0" borderId="5" xfId="0" applyBorder="1"/>
    <xf numFmtId="44" fontId="10" fillId="0" borderId="5" xfId="1" applyNumberFormat="1" applyBorder="1"/>
    <xf numFmtId="0" fontId="0" fillId="0" borderId="6" xfId="0" applyBorder="1"/>
    <xf numFmtId="0" fontId="7" fillId="0" borderId="1" xfId="0" applyFont="1" applyBorder="1"/>
    <xf numFmtId="6" fontId="0" fillId="0" borderId="1" xfId="0" applyNumberFormat="1" applyBorder="1"/>
    <xf numFmtId="44" fontId="0" fillId="0" borderId="1" xfId="0" applyNumberFormat="1" applyBorder="1"/>
    <xf numFmtId="0" fontId="8" fillId="0" borderId="0" xfId="0" applyFont="1"/>
    <xf numFmtId="0" fontId="5" fillId="0" borderId="0" xfId="0" applyFont="1"/>
    <xf numFmtId="0" fontId="9" fillId="0" borderId="0" xfId="0" applyFont="1"/>
    <xf numFmtId="0" fontId="5" fillId="0" borderId="7" xfId="0" applyFont="1" applyBorder="1"/>
    <xf numFmtId="10" fontId="5" fillId="0" borderId="7" xfId="0" applyNumberFormat="1" applyFont="1" applyBorder="1"/>
    <xf numFmtId="165" fontId="5" fillId="0" borderId="7" xfId="0" applyNumberFormat="1" applyFont="1" applyBorder="1"/>
    <xf numFmtId="165" fontId="5" fillId="0" borderId="0" xfId="0" applyNumberFormat="1" applyFont="1"/>
    <xf numFmtId="0" fontId="12" fillId="0" borderId="0" xfId="0" applyFont="1" applyFill="1" applyBorder="1"/>
    <xf numFmtId="164" fontId="10" fillId="0" borderId="1" xfId="1" applyNumberFormat="1" applyFill="1" applyBorder="1"/>
    <xf numFmtId="0" fontId="0" fillId="0" borderId="0" xfId="0" applyFill="1"/>
    <xf numFmtId="164" fontId="10" fillId="0" borderId="4" xfId="1" applyNumberFormat="1" applyBorder="1"/>
    <xf numFmtId="0" fontId="8" fillId="0" borderId="1" xfId="0" applyFont="1" applyBorder="1"/>
    <xf numFmtId="0" fontId="8" fillId="0" borderId="4" xfId="0" applyFont="1" applyBorder="1"/>
    <xf numFmtId="0" fontId="12" fillId="0" borderId="0" xfId="0" applyFont="1"/>
    <xf numFmtId="164" fontId="12" fillId="0" borderId="1" xfId="1" applyNumberFormat="1" applyFont="1" applyBorder="1"/>
    <xf numFmtId="164" fontId="12" fillId="0" borderId="4" xfId="1" applyNumberFormat="1" applyFont="1" applyBorder="1"/>
    <xf numFmtId="0" fontId="4" fillId="0" borderId="1" xfId="0" applyFont="1" applyBorder="1"/>
    <xf numFmtId="0" fontId="4" fillId="0" borderId="3" xfId="0" applyFont="1" applyBorder="1"/>
    <xf numFmtId="166" fontId="0" fillId="0" borderId="0" xfId="0" applyNumberFormat="1"/>
    <xf numFmtId="166" fontId="6" fillId="0" borderId="1" xfId="0" applyNumberFormat="1" applyFont="1" applyBorder="1"/>
    <xf numFmtId="166" fontId="0" fillId="0" borderId="1" xfId="0" applyNumberFormat="1" applyBorder="1"/>
    <xf numFmtId="166" fontId="0" fillId="0" borderId="2" xfId="0" applyNumberFormat="1" applyBorder="1"/>
    <xf numFmtId="166" fontId="0" fillId="0" borderId="3" xfId="0" applyNumberFormat="1" applyBorder="1"/>
    <xf numFmtId="166" fontId="6" fillId="0" borderId="4" xfId="0" applyNumberFormat="1" applyFont="1" applyBorder="1"/>
    <xf numFmtId="166" fontId="0" fillId="0" borderId="4" xfId="0" applyNumberFormat="1" applyBorder="1"/>
    <xf numFmtId="166" fontId="0" fillId="0" borderId="5" xfId="0" applyNumberFormat="1" applyBorder="1"/>
    <xf numFmtId="0" fontId="3" fillId="0" borderId="1" xfId="0" applyFont="1" applyBorder="1"/>
    <xf numFmtId="1" fontId="0" fillId="2" borderId="0" xfId="0" applyNumberFormat="1" applyFill="1"/>
    <xf numFmtId="1" fontId="10" fillId="2" borderId="0" xfId="1" applyNumberFormat="1" applyFill="1" applyAlignment="1">
      <alignment horizontal="right"/>
    </xf>
    <xf numFmtId="0" fontId="0" fillId="3" borderId="0" xfId="0" applyFill="1"/>
    <xf numFmtId="9" fontId="10" fillId="3" borderId="0" xfId="7" applyNumberFormat="1" applyFill="1"/>
    <xf numFmtId="1" fontId="0" fillId="3" borderId="0" xfId="0" applyNumberFormat="1" applyFill="1"/>
    <xf numFmtId="0" fontId="10" fillId="3" borderId="0" xfId="1" applyNumberFormat="1" applyFill="1"/>
    <xf numFmtId="44" fontId="10" fillId="3" borderId="1" xfId="1" applyNumberFormat="1" applyFill="1" applyBorder="1"/>
    <xf numFmtId="44" fontId="10" fillId="3" borderId="2" xfId="1" applyNumberFormat="1" applyFill="1" applyBorder="1"/>
    <xf numFmtId="44" fontId="10" fillId="3" borderId="3" xfId="1" applyNumberFormat="1" applyFill="1" applyBorder="1"/>
    <xf numFmtId="166" fontId="0" fillId="2" borderId="1" xfId="0" applyNumberFormat="1" applyFill="1" applyBorder="1"/>
    <xf numFmtId="166" fontId="0" fillId="2" borderId="2" xfId="0" applyNumberFormat="1" applyFill="1" applyBorder="1"/>
    <xf numFmtId="166" fontId="0" fillId="2" borderId="3" xfId="0" applyNumberFormat="1" applyFill="1" applyBorder="1"/>
    <xf numFmtId="164" fontId="10" fillId="2" borderId="1" xfId="1" applyNumberFormat="1" applyFill="1" applyBorder="1"/>
    <xf numFmtId="164" fontId="10" fillId="2" borderId="3" xfId="1" applyNumberFormat="1" applyFill="1" applyBorder="1"/>
    <xf numFmtId="164" fontId="6" fillId="2" borderId="4" xfId="1" applyNumberFormat="1" applyFont="1" applyFill="1" applyBorder="1"/>
    <xf numFmtId="166" fontId="0" fillId="3" borderId="1" xfId="0" applyNumberFormat="1" applyFill="1" applyBorder="1"/>
    <xf numFmtId="164" fontId="6" fillId="2" borderId="3" xfId="1" applyNumberFormat="1" applyFont="1" applyFill="1" applyBorder="1"/>
    <xf numFmtId="164" fontId="6" fillId="2" borderId="1" xfId="1" applyNumberFormat="1" applyFont="1" applyFill="1" applyBorder="1"/>
    <xf numFmtId="164" fontId="10" fillId="2" borderId="5" xfId="1" applyNumberFormat="1" applyFill="1" applyBorder="1"/>
    <xf numFmtId="44" fontId="6" fillId="2" borderId="1" xfId="1" applyNumberFormat="1" applyFont="1" applyFill="1" applyBorder="1"/>
    <xf numFmtId="44" fontId="0" fillId="0" borderId="4" xfId="0" applyNumberFormat="1" applyBorder="1"/>
    <xf numFmtId="44" fontId="0" fillId="0" borderId="3" xfId="0" applyNumberFormat="1" applyBorder="1"/>
    <xf numFmtId="0" fontId="2" fillId="0" borderId="1" xfId="0" applyFont="1" applyBorder="1"/>
    <xf numFmtId="0" fontId="0" fillId="3" borderId="1" xfId="0" applyFill="1" applyBorder="1"/>
    <xf numFmtId="9" fontId="10" fillId="3" borderId="1" xfId="7" applyNumberFormat="1" applyFill="1" applyBorder="1"/>
    <xf numFmtId="1" fontId="0" fillId="2" borderId="1" xfId="0" applyNumberFormat="1" applyFill="1" applyBorder="1"/>
    <xf numFmtId="1" fontId="0" fillId="3" borderId="1" xfId="0" applyNumberFormat="1" applyFill="1" applyBorder="1"/>
    <xf numFmtId="1" fontId="10" fillId="2" borderId="1" xfId="1" applyNumberFormat="1" applyFill="1" applyBorder="1" applyAlignment="1">
      <alignment horizontal="right"/>
    </xf>
    <xf numFmtId="0" fontId="10" fillId="3" borderId="1" xfId="1" applyNumberFormat="1" applyFill="1" applyBorder="1"/>
    <xf numFmtId="0" fontId="1" fillId="0" borderId="0" xfId="0" applyFont="1"/>
    <xf numFmtId="0" fontId="1" fillId="0" borderId="0" xfId="0" applyFont="1" applyFill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</cellXfs>
  <cellStyles count="9">
    <cellStyle name="Currency" xfId="1" builtinId="4"/>
    <cellStyle name="Currency 2" xfId="2" xr:uid="{00000000-0005-0000-0000-000001000000}"/>
    <cellStyle name="Currency 2 2" xfId="3" xr:uid="{00000000-0005-0000-0000-000002000000}"/>
    <cellStyle name="Currency 3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Percent" xfId="7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tabSelected="1" zoomScaleNormal="100" workbookViewId="0">
      <selection activeCell="E4" sqref="E4"/>
    </sheetView>
  </sheetViews>
  <sheetFormatPr defaultRowHeight="14.4" x14ac:dyDescent="0.3"/>
  <cols>
    <col min="1" max="1" width="34.44140625" customWidth="1"/>
    <col min="2" max="2" width="7.5546875" bestFit="1" customWidth="1"/>
    <col min="3" max="3" width="8.33203125" style="44" bestFit="1" customWidth="1"/>
    <col min="4" max="4" width="8" bestFit="1" customWidth="1"/>
    <col min="5" max="6" width="10.5546875" customWidth="1"/>
    <col min="7" max="7" width="38.44140625" bestFit="1" customWidth="1"/>
  </cols>
  <sheetData>
    <row r="1" spans="1:9" s="1" customFormat="1" x14ac:dyDescent="0.3">
      <c r="A1" s="84" t="s">
        <v>150</v>
      </c>
      <c r="B1" s="85"/>
      <c r="C1" s="85"/>
      <c r="D1" s="85"/>
      <c r="E1" s="86"/>
    </row>
    <row r="2" spans="1:9" x14ac:dyDescent="0.3">
      <c r="A2" s="87" t="s">
        <v>0</v>
      </c>
      <c r="B2" s="88"/>
      <c r="C2" s="88"/>
      <c r="D2" s="89"/>
      <c r="E2" s="76">
        <v>1</v>
      </c>
      <c r="G2" s="90" t="s">
        <v>149</v>
      </c>
    </row>
    <row r="3" spans="1:9" x14ac:dyDescent="0.3">
      <c r="A3" s="87" t="s">
        <v>1</v>
      </c>
      <c r="B3" s="88"/>
      <c r="C3" s="88"/>
      <c r="D3" s="89"/>
      <c r="E3" s="76">
        <v>44</v>
      </c>
      <c r="F3" s="1"/>
      <c r="G3" s="90"/>
    </row>
    <row r="4" spans="1:9" s="1" customFormat="1" x14ac:dyDescent="0.3">
      <c r="A4" s="87" t="s">
        <v>140</v>
      </c>
      <c r="B4" s="88"/>
      <c r="C4" s="88"/>
      <c r="D4" s="89"/>
      <c r="E4" s="76">
        <v>1200</v>
      </c>
      <c r="G4" s="90"/>
    </row>
    <row r="5" spans="1:9" x14ac:dyDescent="0.3">
      <c r="A5" s="87" t="s">
        <v>2</v>
      </c>
      <c r="B5" s="88"/>
      <c r="C5" s="88"/>
      <c r="D5" s="89"/>
      <c r="E5" s="77">
        <v>0.95</v>
      </c>
      <c r="F5" s="2"/>
      <c r="G5" s="91" t="s">
        <v>148</v>
      </c>
    </row>
    <row r="6" spans="1:9" x14ac:dyDescent="0.3">
      <c r="A6" s="87" t="s">
        <v>3</v>
      </c>
      <c r="B6" s="88"/>
      <c r="C6" s="88"/>
      <c r="D6" s="89"/>
      <c r="E6" s="78">
        <f>ROUNDUP((E3*E5),0)</f>
        <v>42</v>
      </c>
      <c r="F6" s="1"/>
      <c r="G6" s="91"/>
    </row>
    <row r="7" spans="1:9" x14ac:dyDescent="0.3">
      <c r="A7" s="87" t="s">
        <v>4</v>
      </c>
      <c r="B7" s="88"/>
      <c r="C7" s="88"/>
      <c r="D7" s="89"/>
      <c r="E7" s="78">
        <f>E6</f>
        <v>42</v>
      </c>
      <c r="F7" s="1"/>
      <c r="G7" s="91"/>
    </row>
    <row r="8" spans="1:9" x14ac:dyDescent="0.3">
      <c r="A8" s="87" t="s">
        <v>5</v>
      </c>
      <c r="B8" s="88"/>
      <c r="C8" s="88"/>
      <c r="D8" s="89"/>
      <c r="E8" s="78">
        <f>E3*0.12</f>
        <v>5.2799999999999994</v>
      </c>
      <c r="F8" s="1"/>
      <c r="G8" s="1"/>
    </row>
    <row r="9" spans="1:9" x14ac:dyDescent="0.3">
      <c r="A9" s="87" t="s">
        <v>6</v>
      </c>
      <c r="B9" s="88"/>
      <c r="C9" s="88"/>
      <c r="D9" s="89"/>
      <c r="E9" s="76">
        <v>200</v>
      </c>
      <c r="F9" s="1"/>
      <c r="G9" s="1"/>
      <c r="I9" s="35"/>
    </row>
    <row r="10" spans="1:9" x14ac:dyDescent="0.3">
      <c r="A10" s="87" t="s">
        <v>7</v>
      </c>
      <c r="B10" s="88"/>
      <c r="C10" s="88"/>
      <c r="D10" s="89"/>
      <c r="E10" s="79">
        <f>0.6*1050</f>
        <v>630</v>
      </c>
      <c r="F10" s="3"/>
      <c r="G10" s="1" t="s">
        <v>8</v>
      </c>
      <c r="I10" s="35"/>
    </row>
    <row r="11" spans="1:9" x14ac:dyDescent="0.3">
      <c r="A11" s="87" t="s">
        <v>9</v>
      </c>
      <c r="B11" s="88"/>
      <c r="C11" s="88"/>
      <c r="D11" s="89"/>
      <c r="E11" s="80">
        <f>E7-E12</f>
        <v>32</v>
      </c>
      <c r="F11" s="4"/>
      <c r="G11" s="1"/>
    </row>
    <row r="12" spans="1:9" x14ac:dyDescent="0.3">
      <c r="A12" s="87" t="s">
        <v>10</v>
      </c>
      <c r="B12" s="88"/>
      <c r="C12" s="88"/>
      <c r="D12" s="89"/>
      <c r="E12" s="81">
        <v>10</v>
      </c>
      <c r="F12" s="4"/>
      <c r="G12" s="1"/>
    </row>
    <row r="13" spans="1:9" x14ac:dyDescent="0.3">
      <c r="A13" s="87" t="s">
        <v>11</v>
      </c>
      <c r="B13" s="88"/>
      <c r="C13" s="88"/>
      <c r="D13" s="89"/>
      <c r="E13" s="78">
        <f>((E2*E4*1.16)+(E3*1200)+(0.66*E4*E7)+(E6*E4*0.416))/1000</f>
        <v>108.4224</v>
      </c>
      <c r="F13" s="1"/>
      <c r="G13" s="1"/>
    </row>
    <row r="14" spans="1:9" x14ac:dyDescent="0.3">
      <c r="A14" s="5" t="s">
        <v>12</v>
      </c>
      <c r="B14" s="5" t="s">
        <v>13</v>
      </c>
      <c r="C14" s="45" t="s">
        <v>14</v>
      </c>
      <c r="D14" s="5" t="s">
        <v>15</v>
      </c>
      <c r="E14" s="5" t="s">
        <v>16</v>
      </c>
      <c r="F14" s="5" t="s">
        <v>17</v>
      </c>
      <c r="G14" s="6"/>
    </row>
    <row r="15" spans="1:9" x14ac:dyDescent="0.3">
      <c r="A15" s="6" t="s">
        <v>18</v>
      </c>
      <c r="B15" s="6"/>
      <c r="C15" s="46"/>
      <c r="D15" s="7"/>
      <c r="E15" s="8"/>
      <c r="F15" s="8"/>
      <c r="G15" s="6"/>
    </row>
    <row r="16" spans="1:9" x14ac:dyDescent="0.3">
      <c r="A16" s="6" t="s">
        <v>19</v>
      </c>
      <c r="B16" s="42" t="s">
        <v>142</v>
      </c>
      <c r="C16" s="62">
        <f>E11*E10</f>
        <v>20160</v>
      </c>
      <c r="D16" s="59">
        <v>2.6</v>
      </c>
      <c r="E16" s="65">
        <f>C16*D16</f>
        <v>52416</v>
      </c>
      <c r="F16" s="7"/>
      <c r="G16" s="6"/>
    </row>
    <row r="17" spans="1:7" x14ac:dyDescent="0.3">
      <c r="A17" s="9" t="s">
        <v>20</v>
      </c>
      <c r="B17" s="42" t="s">
        <v>142</v>
      </c>
      <c r="C17" s="63">
        <f>E12*(E10*0.7333)</f>
        <v>4619.79</v>
      </c>
      <c r="D17" s="60">
        <v>7</v>
      </c>
      <c r="E17" s="65">
        <f>C17*D17</f>
        <v>32338.53</v>
      </c>
      <c r="F17" s="7"/>
      <c r="G17" s="42" t="s">
        <v>146</v>
      </c>
    </row>
    <row r="18" spans="1:7" ht="15" thickBot="1" x14ac:dyDescent="0.35">
      <c r="A18" s="10" t="s">
        <v>21</v>
      </c>
      <c r="B18" s="43" t="s">
        <v>142</v>
      </c>
      <c r="C18" s="64">
        <f>E8*1050</f>
        <v>5543.9999999999991</v>
      </c>
      <c r="D18" s="61">
        <v>0.5</v>
      </c>
      <c r="E18" s="66">
        <f>C18*D18</f>
        <v>2771.9999999999995</v>
      </c>
      <c r="F18" s="11"/>
      <c r="G18" s="6"/>
    </row>
    <row r="19" spans="1:7" x14ac:dyDescent="0.3">
      <c r="A19" s="13" t="s">
        <v>22</v>
      </c>
      <c r="B19" s="13"/>
      <c r="C19" s="49"/>
      <c r="D19" s="14"/>
      <c r="E19" s="67">
        <f>SUM(E16:E18)</f>
        <v>87526.53</v>
      </c>
      <c r="F19" s="16">
        <f>E19/E$13</f>
        <v>807.27349698955197</v>
      </c>
      <c r="G19" s="6"/>
    </row>
    <row r="20" spans="1:7" x14ac:dyDescent="0.3">
      <c r="A20" s="13"/>
      <c r="B20" s="13"/>
      <c r="C20" s="49"/>
      <c r="D20" s="14"/>
      <c r="E20" s="15"/>
      <c r="F20" s="7"/>
      <c r="G20" s="6"/>
    </row>
    <row r="21" spans="1:7" x14ac:dyDescent="0.3">
      <c r="A21" s="5" t="s">
        <v>23</v>
      </c>
      <c r="B21" s="5"/>
      <c r="C21" s="46"/>
      <c r="D21" s="7"/>
      <c r="E21" s="8"/>
      <c r="F21" s="7"/>
      <c r="G21" s="6"/>
    </row>
    <row r="22" spans="1:7" x14ac:dyDescent="0.3">
      <c r="A22" s="6" t="s">
        <v>24</v>
      </c>
      <c r="B22" s="6"/>
      <c r="C22" s="46"/>
      <c r="D22" s="7">
        <v>0</v>
      </c>
      <c r="E22" s="8">
        <v>1500</v>
      </c>
      <c r="F22" s="7">
        <f t="shared" ref="F22:F57" si="0">E22/E$13</f>
        <v>13.834779528953428</v>
      </c>
      <c r="G22" s="6" t="s">
        <v>25</v>
      </c>
    </row>
    <row r="23" spans="1:7" x14ac:dyDescent="0.3">
      <c r="A23" s="6" t="s">
        <v>26</v>
      </c>
      <c r="B23" s="6"/>
      <c r="C23" s="46"/>
      <c r="D23" s="7">
        <v>0</v>
      </c>
      <c r="E23" s="8">
        <v>2000</v>
      </c>
      <c r="F23" s="7">
        <f t="shared" si="0"/>
        <v>18.446372705271237</v>
      </c>
      <c r="G23" s="6"/>
    </row>
    <row r="24" spans="1:7" x14ac:dyDescent="0.3">
      <c r="A24" s="6" t="s">
        <v>27</v>
      </c>
      <c r="B24" s="6"/>
      <c r="C24" s="46"/>
      <c r="D24" s="7">
        <v>0</v>
      </c>
      <c r="E24" s="8">
        <v>700</v>
      </c>
      <c r="F24" s="7">
        <f t="shared" si="0"/>
        <v>6.4562304468449323</v>
      </c>
      <c r="G24" s="6" t="s">
        <v>28</v>
      </c>
    </row>
    <row r="25" spans="1:7" x14ac:dyDescent="0.3">
      <c r="A25" s="6" t="s">
        <v>29</v>
      </c>
      <c r="B25" s="6"/>
      <c r="C25" s="46"/>
      <c r="D25" s="7">
        <v>0</v>
      </c>
      <c r="E25" s="8">
        <v>2500</v>
      </c>
      <c r="F25" s="7">
        <f t="shared" si="0"/>
        <v>23.057965881589045</v>
      </c>
      <c r="G25" s="52" t="s">
        <v>147</v>
      </c>
    </row>
    <row r="26" spans="1:7" x14ac:dyDescent="0.3">
      <c r="A26" s="6" t="s">
        <v>30</v>
      </c>
      <c r="B26" s="6"/>
      <c r="C26" s="46"/>
      <c r="D26" s="7">
        <v>0</v>
      </c>
      <c r="E26" s="8">
        <f>C26*D26</f>
        <v>0</v>
      </c>
      <c r="F26" s="7">
        <f t="shared" si="0"/>
        <v>0</v>
      </c>
      <c r="G26" s="6"/>
    </row>
    <row r="27" spans="1:7" x14ac:dyDescent="0.3">
      <c r="A27" s="6" t="s">
        <v>31</v>
      </c>
      <c r="B27" s="6"/>
      <c r="C27" s="46"/>
      <c r="D27" s="7">
        <v>0</v>
      </c>
      <c r="E27" s="8">
        <v>500</v>
      </c>
      <c r="F27" s="7">
        <f t="shared" si="0"/>
        <v>4.6115931763178093</v>
      </c>
      <c r="G27" s="6"/>
    </row>
    <row r="28" spans="1:7" x14ac:dyDescent="0.3">
      <c r="A28" s="6" t="s">
        <v>32</v>
      </c>
      <c r="B28" s="6"/>
      <c r="C28" s="46"/>
      <c r="D28" s="7">
        <v>0</v>
      </c>
      <c r="E28" s="8">
        <v>1200</v>
      </c>
      <c r="F28" s="7">
        <f t="shared" si="0"/>
        <v>11.067823623162742</v>
      </c>
      <c r="G28" s="6"/>
    </row>
    <row r="29" spans="1:7" x14ac:dyDescent="0.3">
      <c r="A29" s="6" t="s">
        <v>33</v>
      </c>
      <c r="B29" s="6"/>
      <c r="C29" s="46"/>
      <c r="D29" s="7">
        <v>0</v>
      </c>
      <c r="E29" s="8">
        <v>900</v>
      </c>
      <c r="F29" s="7">
        <f t="shared" si="0"/>
        <v>8.3008677173720571</v>
      </c>
      <c r="G29" s="6" t="s">
        <v>34</v>
      </c>
    </row>
    <row r="30" spans="1:7" x14ac:dyDescent="0.3">
      <c r="A30" s="6" t="s">
        <v>35</v>
      </c>
      <c r="B30" s="6"/>
      <c r="C30" s="46"/>
      <c r="D30" s="7">
        <v>0</v>
      </c>
      <c r="E30" s="8">
        <f>C30*D30</f>
        <v>0</v>
      </c>
      <c r="F30" s="7">
        <f t="shared" si="0"/>
        <v>0</v>
      </c>
      <c r="G30" s="6"/>
    </row>
    <row r="31" spans="1:7" x14ac:dyDescent="0.3">
      <c r="A31" s="6" t="s">
        <v>36</v>
      </c>
      <c r="B31" s="42" t="s">
        <v>143</v>
      </c>
      <c r="C31" s="62">
        <f>((((1400)+(E4*E3)+(0.5*E4*E7))/1000)*30*(365-E9)/500)</f>
        <v>786.06</v>
      </c>
      <c r="D31" s="59">
        <v>55</v>
      </c>
      <c r="E31" s="65">
        <f>C31*D31</f>
        <v>43233.299999999996</v>
      </c>
      <c r="F31" s="7">
        <f t="shared" si="0"/>
        <v>398.74878253940142</v>
      </c>
      <c r="G31" s="6" t="s">
        <v>37</v>
      </c>
    </row>
    <row r="32" spans="1:7" x14ac:dyDescent="0.3">
      <c r="A32" s="6" t="s">
        <v>38</v>
      </c>
      <c r="B32" s="6"/>
      <c r="C32" s="46"/>
      <c r="D32" s="7">
        <v>0</v>
      </c>
      <c r="E32" s="8">
        <v>500</v>
      </c>
      <c r="F32" s="7">
        <f t="shared" si="0"/>
        <v>4.6115931763178093</v>
      </c>
      <c r="G32" s="6"/>
    </row>
    <row r="33" spans="1:7" x14ac:dyDescent="0.3">
      <c r="A33" s="6" t="s">
        <v>39</v>
      </c>
      <c r="B33" s="6"/>
      <c r="C33" s="46"/>
      <c r="D33" s="7">
        <v>0</v>
      </c>
      <c r="E33" s="8">
        <v>2500</v>
      </c>
      <c r="F33" s="7">
        <f t="shared" si="0"/>
        <v>23.057965881589045</v>
      </c>
      <c r="G33" s="6"/>
    </row>
    <row r="34" spans="1:7" x14ac:dyDescent="0.3">
      <c r="A34" s="6" t="s">
        <v>40</v>
      </c>
      <c r="B34" s="42" t="s">
        <v>144</v>
      </c>
      <c r="C34" s="68">
        <v>1704</v>
      </c>
      <c r="D34" s="59">
        <v>16</v>
      </c>
      <c r="E34" s="65">
        <f>C34*D34</f>
        <v>27264</v>
      </c>
      <c r="F34" s="7">
        <f t="shared" si="0"/>
        <v>251.46095271825749</v>
      </c>
      <c r="G34" s="6" t="s">
        <v>41</v>
      </c>
    </row>
    <row r="35" spans="1:7" x14ac:dyDescent="0.3">
      <c r="A35" s="6" t="s">
        <v>42</v>
      </c>
      <c r="B35" s="42" t="s">
        <v>145</v>
      </c>
      <c r="C35" s="62">
        <f>C17</f>
        <v>4619.79</v>
      </c>
      <c r="D35" s="59">
        <v>0.2</v>
      </c>
      <c r="E35" s="65">
        <f>C35*D35</f>
        <v>923.95800000000008</v>
      </c>
      <c r="F35" s="7">
        <f t="shared" si="0"/>
        <v>8.5218368160085003</v>
      </c>
      <c r="G35" s="6"/>
    </row>
    <row r="36" spans="1:7" x14ac:dyDescent="0.3">
      <c r="A36" s="6" t="s">
        <v>43</v>
      </c>
      <c r="B36" s="6"/>
      <c r="C36" s="46"/>
      <c r="D36" s="7">
        <v>0</v>
      </c>
      <c r="E36" s="8">
        <v>0</v>
      </c>
      <c r="F36" s="7">
        <f t="shared" si="0"/>
        <v>0</v>
      </c>
      <c r="G36" s="6"/>
    </row>
    <row r="37" spans="1:7" x14ac:dyDescent="0.3">
      <c r="A37" s="9" t="s">
        <v>44</v>
      </c>
      <c r="B37" s="9"/>
      <c r="C37" s="47"/>
      <c r="D37" s="7">
        <v>0</v>
      </c>
      <c r="E37" s="34">
        <f>(E3+E7)*20</f>
        <v>1720</v>
      </c>
      <c r="F37" s="7">
        <f t="shared" si="0"/>
        <v>15.863880526533263</v>
      </c>
      <c r="G37" s="75" t="s">
        <v>44</v>
      </c>
    </row>
    <row r="38" spans="1:7" x14ac:dyDescent="0.3">
      <c r="A38" s="9" t="s">
        <v>45</v>
      </c>
      <c r="B38" s="9"/>
      <c r="C38" s="47"/>
      <c r="D38" s="7">
        <v>0</v>
      </c>
      <c r="E38" s="8">
        <f>C38*D38</f>
        <v>0</v>
      </c>
      <c r="F38" s="7">
        <f t="shared" si="0"/>
        <v>0</v>
      </c>
      <c r="G38" s="6"/>
    </row>
    <row r="39" spans="1:7" x14ac:dyDescent="0.3">
      <c r="A39" s="9" t="s">
        <v>46</v>
      </c>
      <c r="B39" s="9"/>
      <c r="C39" s="47"/>
      <c r="D39" s="7">
        <v>0</v>
      </c>
      <c r="E39" s="8">
        <v>1500</v>
      </c>
      <c r="F39" s="7">
        <f t="shared" si="0"/>
        <v>13.834779528953428</v>
      </c>
      <c r="G39" s="6" t="s">
        <v>47</v>
      </c>
    </row>
    <row r="40" spans="1:7" x14ac:dyDescent="0.3">
      <c r="A40" s="9" t="s">
        <v>48</v>
      </c>
      <c r="B40" s="9"/>
      <c r="C40" s="47"/>
      <c r="D40" s="7">
        <v>0</v>
      </c>
      <c r="E40" s="65">
        <f>(E12*55)+(E12*E10*0.79)</f>
        <v>5527</v>
      </c>
      <c r="F40" s="7">
        <f t="shared" si="0"/>
        <v>50.976550971017062</v>
      </c>
      <c r="G40" s="6" t="s">
        <v>49</v>
      </c>
    </row>
    <row r="41" spans="1:7" x14ac:dyDescent="0.3">
      <c r="A41" s="9" t="s">
        <v>50</v>
      </c>
      <c r="B41" s="9"/>
      <c r="C41" s="47"/>
      <c r="D41" s="7">
        <v>0</v>
      </c>
      <c r="E41" s="8">
        <v>1000</v>
      </c>
      <c r="F41" s="7">
        <f t="shared" si="0"/>
        <v>9.2231863526356186</v>
      </c>
      <c r="G41" s="6"/>
    </row>
    <row r="42" spans="1:7" x14ac:dyDescent="0.3">
      <c r="A42" s="9" t="s">
        <v>51</v>
      </c>
      <c r="B42" s="9"/>
      <c r="C42" s="47"/>
      <c r="D42" s="7">
        <v>0</v>
      </c>
      <c r="E42" s="17">
        <v>2500</v>
      </c>
      <c r="F42" s="7">
        <f t="shared" si="0"/>
        <v>23.057965881589045</v>
      </c>
      <c r="G42" s="6"/>
    </row>
    <row r="43" spans="1:7" x14ac:dyDescent="0.3">
      <c r="A43" s="9" t="s">
        <v>52</v>
      </c>
      <c r="B43" s="9"/>
      <c r="C43" s="47"/>
      <c r="D43" s="7">
        <v>0</v>
      </c>
      <c r="E43" s="17">
        <v>3000</v>
      </c>
      <c r="F43" s="7">
        <f t="shared" si="0"/>
        <v>27.669559057906856</v>
      </c>
      <c r="G43" s="6"/>
    </row>
    <row r="44" spans="1:7" x14ac:dyDescent="0.3">
      <c r="A44" s="9" t="s">
        <v>53</v>
      </c>
      <c r="B44" s="9"/>
      <c r="C44" s="47"/>
      <c r="D44" s="7">
        <v>0</v>
      </c>
      <c r="E44" s="17">
        <v>700</v>
      </c>
      <c r="F44" s="7">
        <f t="shared" si="0"/>
        <v>6.4562304468449323</v>
      </c>
      <c r="G44" s="6" t="s">
        <v>54</v>
      </c>
    </row>
    <row r="45" spans="1:7" x14ac:dyDescent="0.3">
      <c r="A45" s="9" t="s">
        <v>55</v>
      </c>
      <c r="B45" s="9"/>
      <c r="C45" s="47"/>
      <c r="D45" s="7">
        <v>0</v>
      </c>
      <c r="E45" s="17">
        <v>0</v>
      </c>
      <c r="F45" s="7">
        <f t="shared" si="0"/>
        <v>0</v>
      </c>
      <c r="G45" s="6"/>
    </row>
    <row r="46" spans="1:7" x14ac:dyDescent="0.3">
      <c r="A46" s="6" t="s">
        <v>56</v>
      </c>
      <c r="B46" s="9"/>
      <c r="C46" s="47"/>
      <c r="D46" s="7">
        <v>0</v>
      </c>
      <c r="E46" s="17">
        <v>1000</v>
      </c>
      <c r="F46" s="7">
        <f t="shared" si="0"/>
        <v>9.2231863526356186</v>
      </c>
      <c r="G46" s="6"/>
    </row>
    <row r="47" spans="1:7" x14ac:dyDescent="0.3">
      <c r="A47" s="9" t="s">
        <v>57</v>
      </c>
      <c r="B47" s="9"/>
      <c r="C47" s="47"/>
      <c r="D47" s="7">
        <v>0</v>
      </c>
      <c r="E47" s="17">
        <v>1800</v>
      </c>
      <c r="F47" s="7">
        <f t="shared" si="0"/>
        <v>16.601735434744114</v>
      </c>
      <c r="G47" s="6" t="s">
        <v>58</v>
      </c>
    </row>
    <row r="48" spans="1:7" ht="15" thickBot="1" x14ac:dyDescent="0.35">
      <c r="A48" s="10" t="s">
        <v>59</v>
      </c>
      <c r="B48" s="10"/>
      <c r="C48" s="48"/>
      <c r="D48" s="11">
        <v>0</v>
      </c>
      <c r="E48" s="12">
        <v>1000</v>
      </c>
      <c r="F48" s="11">
        <f t="shared" si="0"/>
        <v>9.2231863526356186</v>
      </c>
      <c r="G48" s="6" t="s">
        <v>60</v>
      </c>
    </row>
    <row r="49" spans="1:7" x14ac:dyDescent="0.3">
      <c r="A49" s="13" t="s">
        <v>61</v>
      </c>
      <c r="B49" s="18"/>
      <c r="C49" s="50"/>
      <c r="D49" s="16"/>
      <c r="E49" s="67">
        <f>SUM(E22:E48)</f>
        <v>103468.25799999999</v>
      </c>
      <c r="F49" s="16">
        <f t="shared" si="0"/>
        <v>954.30702511658103</v>
      </c>
      <c r="G49" s="6"/>
    </row>
    <row r="50" spans="1:7" x14ac:dyDescent="0.3">
      <c r="A50" s="6"/>
      <c r="B50" s="6"/>
      <c r="C50" s="46"/>
      <c r="D50" s="7"/>
      <c r="E50" s="8"/>
      <c r="F50" s="7">
        <f t="shared" si="0"/>
        <v>0</v>
      </c>
      <c r="G50" s="6"/>
    </row>
    <row r="51" spans="1:7" x14ac:dyDescent="0.3">
      <c r="A51" s="5" t="s">
        <v>62</v>
      </c>
      <c r="B51" s="5"/>
      <c r="C51" s="46"/>
      <c r="D51" s="7"/>
      <c r="E51" s="8"/>
      <c r="F51" s="7">
        <f t="shared" si="0"/>
        <v>0</v>
      </c>
      <c r="G51" s="6"/>
    </row>
    <row r="52" spans="1:7" x14ac:dyDescent="0.3">
      <c r="A52" s="6" t="s">
        <v>63</v>
      </c>
      <c r="B52" s="6"/>
      <c r="C52" s="46"/>
      <c r="D52" s="7"/>
      <c r="E52" s="8">
        <v>2300</v>
      </c>
      <c r="F52" s="7">
        <f t="shared" si="0"/>
        <v>21.213328611061922</v>
      </c>
      <c r="G52" s="6"/>
    </row>
    <row r="53" spans="1:7" ht="15" thickBot="1" x14ac:dyDescent="0.35">
      <c r="A53" s="10" t="s">
        <v>64</v>
      </c>
      <c r="B53" s="10"/>
      <c r="C53" s="48"/>
      <c r="D53" s="11"/>
      <c r="E53" s="12">
        <v>5300</v>
      </c>
      <c r="F53" s="11">
        <f t="shared" si="0"/>
        <v>48.882887668968777</v>
      </c>
      <c r="G53" s="6"/>
    </row>
    <row r="54" spans="1:7" x14ac:dyDescent="0.3">
      <c r="A54" s="13" t="s">
        <v>65</v>
      </c>
      <c r="B54" s="18"/>
      <c r="C54" s="50"/>
      <c r="D54" s="16"/>
      <c r="E54" s="67">
        <f>SUM(E52:E53)</f>
        <v>7600</v>
      </c>
      <c r="F54" s="16">
        <f t="shared" si="0"/>
        <v>70.096216280030703</v>
      </c>
      <c r="G54" s="6"/>
    </row>
    <row r="55" spans="1:7" x14ac:dyDescent="0.3">
      <c r="A55" s="13"/>
      <c r="B55" s="18"/>
      <c r="C55" s="50"/>
      <c r="D55" s="16"/>
      <c r="E55" s="15"/>
      <c r="F55" s="7">
        <f t="shared" si="0"/>
        <v>0</v>
      </c>
      <c r="G55" s="6"/>
    </row>
    <row r="56" spans="1:7" x14ac:dyDescent="0.3">
      <c r="A56" s="19" t="s">
        <v>66</v>
      </c>
      <c r="B56" s="10"/>
      <c r="C56" s="48"/>
      <c r="D56" s="11"/>
      <c r="E56" s="69">
        <f>E49+E54</f>
        <v>111068.25799999999</v>
      </c>
      <c r="F56" s="11">
        <f t="shared" si="0"/>
        <v>1024.4032413966117</v>
      </c>
      <c r="G56" s="6"/>
    </row>
    <row r="57" spans="1:7" x14ac:dyDescent="0.3">
      <c r="A57" s="13" t="s">
        <v>67</v>
      </c>
      <c r="B57" s="18"/>
      <c r="C57" s="50"/>
      <c r="D57" s="16"/>
      <c r="E57" s="67">
        <f>E19-E56</f>
        <v>-23541.727999999988</v>
      </c>
      <c r="F57" s="16">
        <f t="shared" si="0"/>
        <v>-217.12974440705969</v>
      </c>
      <c r="G57" s="6"/>
    </row>
    <row r="58" spans="1:7" x14ac:dyDescent="0.3">
      <c r="A58" s="13"/>
      <c r="B58" s="18"/>
      <c r="C58" s="50"/>
      <c r="D58" s="16"/>
      <c r="E58" s="15"/>
      <c r="F58" s="7"/>
      <c r="G58" s="6"/>
    </row>
    <row r="59" spans="1:7" x14ac:dyDescent="0.3">
      <c r="A59" s="6" t="s">
        <v>68</v>
      </c>
      <c r="B59" s="6"/>
      <c r="C59" s="46"/>
      <c r="D59" s="7"/>
      <c r="E59" s="65">
        <f>('FSA-Mortgage'!B6*12)+('Trad-Mortgage'!B6*12)</f>
        <v>25800.595096877245</v>
      </c>
      <c r="F59" s="7">
        <f>E59/E$13</f>
        <v>237.96369658739565</v>
      </c>
      <c r="G59" s="6"/>
    </row>
    <row r="60" spans="1:7" x14ac:dyDescent="0.3">
      <c r="A60" s="20" t="s">
        <v>69</v>
      </c>
      <c r="B60" s="20"/>
      <c r="C60" s="51"/>
      <c r="D60" s="21"/>
      <c r="E60" s="71">
        <f>Operating!B6*12</f>
        <v>39151.921141797517</v>
      </c>
      <c r="F60" s="11">
        <f>E60/E$13</f>
        <v>361.1054647544928</v>
      </c>
      <c r="G60" s="6"/>
    </row>
    <row r="61" spans="1:7" x14ac:dyDescent="0.3">
      <c r="A61" s="13" t="s">
        <v>70</v>
      </c>
      <c r="B61" s="18"/>
      <c r="C61" s="50"/>
      <c r="D61" s="16"/>
      <c r="E61" s="67">
        <f>E57-E59-E60</f>
        <v>-88494.244238674757</v>
      </c>
      <c r="F61" s="16">
        <f>E61/E$13</f>
        <v>-816.19890574894816</v>
      </c>
      <c r="G61" s="6"/>
    </row>
    <row r="62" spans="1:7" x14ac:dyDescent="0.3">
      <c r="A62" s="5" t="s">
        <v>71</v>
      </c>
      <c r="B62" s="6"/>
      <c r="C62" s="46"/>
      <c r="D62" s="7"/>
      <c r="E62" s="70">
        <f>E61+E34</f>
        <v>-61230.244238674757</v>
      </c>
      <c r="F62" s="7">
        <f>E62/E$13</f>
        <v>-564.73795303069073</v>
      </c>
      <c r="G62" s="6"/>
    </row>
    <row r="63" spans="1:7" x14ac:dyDescent="0.3">
      <c r="A63" s="1"/>
      <c r="B63" s="1"/>
      <c r="D63" s="1"/>
      <c r="E63" s="1" t="s">
        <v>72</v>
      </c>
      <c r="F63" s="1"/>
      <c r="G63" s="1"/>
    </row>
    <row r="64" spans="1:7" x14ac:dyDescent="0.3">
      <c r="A64" s="33" t="s">
        <v>141</v>
      </c>
      <c r="E64" s="72">
        <f>E56/(E7*E10)</f>
        <v>4.197591005291005</v>
      </c>
    </row>
    <row r="66" spans="1:1" x14ac:dyDescent="0.3">
      <c r="A66" s="82" t="s">
        <v>151</v>
      </c>
    </row>
    <row r="67" spans="1:1" x14ac:dyDescent="0.3">
      <c r="A67" s="83" t="s">
        <v>152</v>
      </c>
    </row>
  </sheetData>
  <mergeCells count="15">
    <mergeCell ref="A10:D10"/>
    <mergeCell ref="A11:D11"/>
    <mergeCell ref="A12:D12"/>
    <mergeCell ref="A13:D13"/>
    <mergeCell ref="G2:G4"/>
    <mergeCell ref="G5:G7"/>
    <mergeCell ref="A6:D6"/>
    <mergeCell ref="A7:D7"/>
    <mergeCell ref="A8:D8"/>
    <mergeCell ref="A9:D9"/>
    <mergeCell ref="A1:E1"/>
    <mergeCell ref="A2:D2"/>
    <mergeCell ref="A3:D3"/>
    <mergeCell ref="A4:D4"/>
    <mergeCell ref="A5:D5"/>
  </mergeCells>
  <printOptions gridLines="1" gridLinesSet="0"/>
  <pageMargins left="0.7" right="0.7" top="0.75" bottom="0.7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zoomScaleNormal="100" workbookViewId="0">
      <selection activeCell="C3" sqref="C3"/>
    </sheetView>
  </sheetViews>
  <sheetFormatPr defaultRowHeight="14.4" x14ac:dyDescent="0.3"/>
  <cols>
    <col min="1" max="1" width="30" customWidth="1"/>
    <col min="2" max="2" width="10.109375" customWidth="1"/>
    <col min="3" max="3" width="9.88671875" customWidth="1"/>
    <col min="4" max="6" width="9.5546875" bestFit="1" customWidth="1"/>
  </cols>
  <sheetData>
    <row r="1" spans="1:6" x14ac:dyDescent="0.3">
      <c r="B1" t="s">
        <v>73</v>
      </c>
      <c r="C1" t="s">
        <v>74</v>
      </c>
      <c r="D1" t="s">
        <v>75</v>
      </c>
      <c r="E1" t="s">
        <v>76</v>
      </c>
      <c r="F1" t="s">
        <v>77</v>
      </c>
    </row>
    <row r="2" spans="1:6" x14ac:dyDescent="0.3">
      <c r="A2" t="s">
        <v>0</v>
      </c>
      <c r="B2" s="55">
        <v>1</v>
      </c>
      <c r="C2" s="55">
        <v>1</v>
      </c>
      <c r="D2" s="55">
        <v>1</v>
      </c>
      <c r="E2" s="55">
        <v>1</v>
      </c>
      <c r="F2" s="55">
        <v>1</v>
      </c>
    </row>
    <row r="3" spans="1:6" x14ac:dyDescent="0.3">
      <c r="A3" s="1" t="s">
        <v>1</v>
      </c>
      <c r="B3" s="55">
        <v>44</v>
      </c>
      <c r="C3" s="55">
        <v>44</v>
      </c>
      <c r="D3" s="55">
        <v>44</v>
      </c>
      <c r="E3" s="55">
        <v>44</v>
      </c>
      <c r="F3" s="55">
        <v>44</v>
      </c>
    </row>
    <row r="4" spans="1:6" x14ac:dyDescent="0.3">
      <c r="A4" s="1" t="s">
        <v>2</v>
      </c>
      <c r="B4" s="56">
        <v>0.9</v>
      </c>
      <c r="C4" s="56">
        <v>0.92</v>
      </c>
      <c r="D4" s="56">
        <v>0.95</v>
      </c>
      <c r="E4" s="56">
        <v>0.95</v>
      </c>
      <c r="F4" s="56">
        <v>0.95</v>
      </c>
    </row>
    <row r="5" spans="1:6" x14ac:dyDescent="0.3">
      <c r="A5" t="s">
        <v>3</v>
      </c>
      <c r="B5" s="53">
        <f>B3*B4</f>
        <v>39.6</v>
      </c>
      <c r="C5" s="53">
        <f>C3*C4</f>
        <v>40.480000000000004</v>
      </c>
      <c r="D5" s="53">
        <f>D3*D4</f>
        <v>41.8</v>
      </c>
      <c r="E5" s="53">
        <f>E3*E4</f>
        <v>41.8</v>
      </c>
      <c r="F5" s="53">
        <f>F3*F4</f>
        <v>41.8</v>
      </c>
    </row>
    <row r="6" spans="1:6" x14ac:dyDescent="0.3">
      <c r="A6" s="2" t="s">
        <v>4</v>
      </c>
      <c r="B6" s="53">
        <v>0</v>
      </c>
      <c r="C6" s="53">
        <v>35</v>
      </c>
      <c r="D6" s="53">
        <v>40</v>
      </c>
      <c r="E6" s="53">
        <f>E5</f>
        <v>41.8</v>
      </c>
      <c r="F6" s="53">
        <f>F5</f>
        <v>41.8</v>
      </c>
    </row>
    <row r="7" spans="1:6" x14ac:dyDescent="0.3">
      <c r="A7" s="1" t="s">
        <v>5</v>
      </c>
      <c r="B7" s="53">
        <f>B3*0.12</f>
        <v>5.2799999999999994</v>
      </c>
      <c r="C7" s="53">
        <f>C3*0.12</f>
        <v>5.2799999999999994</v>
      </c>
      <c r="D7" s="53">
        <f>D3*0.12</f>
        <v>5.2799999999999994</v>
      </c>
      <c r="E7" s="53">
        <f>E3*0.12</f>
        <v>5.2799999999999994</v>
      </c>
      <c r="F7" s="53">
        <f>F3*0.12</f>
        <v>5.2799999999999994</v>
      </c>
    </row>
    <row r="8" spans="1:6" x14ac:dyDescent="0.3">
      <c r="A8" s="1" t="s">
        <v>6</v>
      </c>
      <c r="B8" s="55">
        <v>200</v>
      </c>
      <c r="C8" s="55">
        <v>200</v>
      </c>
      <c r="D8" s="55">
        <v>200</v>
      </c>
      <c r="E8" s="55">
        <v>200</v>
      </c>
      <c r="F8" s="55">
        <v>200</v>
      </c>
    </row>
    <row r="9" spans="1:6" x14ac:dyDescent="0.3">
      <c r="A9" s="1" t="s">
        <v>7</v>
      </c>
      <c r="B9" s="57">
        <f>0.6*1050</f>
        <v>630</v>
      </c>
      <c r="C9" s="57">
        <f>0.6*1050</f>
        <v>630</v>
      </c>
      <c r="D9" s="57">
        <f>0.6*1050</f>
        <v>630</v>
      </c>
      <c r="E9" s="57">
        <f>0.6*1050</f>
        <v>630</v>
      </c>
      <c r="F9" s="57">
        <f>0.6*1050</f>
        <v>630</v>
      </c>
    </row>
    <row r="10" spans="1:6" x14ac:dyDescent="0.3">
      <c r="A10" s="1" t="s">
        <v>9</v>
      </c>
      <c r="B10" s="54">
        <v>0</v>
      </c>
      <c r="C10" s="54">
        <f>(C6-5)-C11</f>
        <v>20</v>
      </c>
      <c r="D10" s="54">
        <f>(D6-5)-D11</f>
        <v>25</v>
      </c>
      <c r="E10" s="54">
        <f>(E6-5)-E11</f>
        <v>26.799999999999997</v>
      </c>
      <c r="F10" s="54">
        <f>(F6-5)-F11</f>
        <v>26.799999999999997</v>
      </c>
    </row>
    <row r="11" spans="1:6" x14ac:dyDescent="0.3">
      <c r="A11" s="1" t="s">
        <v>10</v>
      </c>
      <c r="B11" s="58">
        <v>0</v>
      </c>
      <c r="C11" s="58">
        <v>10</v>
      </c>
      <c r="D11" s="58">
        <v>10</v>
      </c>
      <c r="E11" s="58">
        <v>10</v>
      </c>
      <c r="F11" s="58">
        <v>10</v>
      </c>
    </row>
    <row r="12" spans="1:6" x14ac:dyDescent="0.3">
      <c r="A12" s="1" t="s">
        <v>11</v>
      </c>
      <c r="B12" s="53">
        <f>((B2*1400)+(B3*1200)+(800*B6)+(B5*500))/1000</f>
        <v>74</v>
      </c>
      <c r="C12" s="53">
        <f>((C2*1400)+(C3*1200)+(800*C6)+(C5*500))/1000</f>
        <v>102.44</v>
      </c>
      <c r="D12" s="53">
        <f>((D2*1400)+(D3*1200)+(800*D6)+(D5*500))/1000</f>
        <v>107.1</v>
      </c>
      <c r="E12" s="53">
        <f>((E2*1400)+(E3*1200)+(800*E6)+(E5*500))/1000</f>
        <v>108.54</v>
      </c>
      <c r="F12" s="53">
        <f>((F2*1400)+(F3*1200)+(800*F6)+(F5*500))/1000</f>
        <v>108.54</v>
      </c>
    </row>
    <row r="13" spans="1:6" x14ac:dyDescent="0.3">
      <c r="A13" s="5" t="s">
        <v>12</v>
      </c>
      <c r="B13" s="5" t="s">
        <v>16</v>
      </c>
      <c r="C13" s="5" t="s">
        <v>16</v>
      </c>
      <c r="D13" s="5" t="s">
        <v>16</v>
      </c>
      <c r="E13" s="5" t="s">
        <v>16</v>
      </c>
      <c r="F13" s="5" t="s">
        <v>16</v>
      </c>
    </row>
    <row r="14" spans="1:6" x14ac:dyDescent="0.3">
      <c r="A14" s="6" t="s">
        <v>18</v>
      </c>
      <c r="B14" s="8"/>
      <c r="C14" s="8"/>
      <c r="D14" s="8"/>
      <c r="E14" s="8"/>
      <c r="F14" s="8"/>
    </row>
    <row r="15" spans="1:6" x14ac:dyDescent="0.3">
      <c r="A15" s="6" t="s">
        <v>19</v>
      </c>
      <c r="B15" s="65">
        <f>B9*B10*'Working Budget'!$D$16</f>
        <v>0</v>
      </c>
      <c r="C15" s="65">
        <f>C9*C10*'Working Budget'!$D$16</f>
        <v>32760</v>
      </c>
      <c r="D15" s="65">
        <f>D9*D10*'Working Budget'!$D$16</f>
        <v>40950</v>
      </c>
      <c r="E15" s="65">
        <f>E9*E10*'Working Budget'!$D$16</f>
        <v>43898.400000000001</v>
      </c>
      <c r="F15" s="65">
        <f>F9*F10*'Working Budget'!$D$16</f>
        <v>43898.400000000001</v>
      </c>
    </row>
    <row r="16" spans="1:6" x14ac:dyDescent="0.3">
      <c r="A16" s="9" t="s">
        <v>20</v>
      </c>
      <c r="B16" s="65">
        <f>B11*(B9*0.7333)*'Working Budget'!$D$17</f>
        <v>0</v>
      </c>
      <c r="C16" s="65">
        <f>C11*(C9*0.7333)*'Working Budget'!$D$17</f>
        <v>32338.53</v>
      </c>
      <c r="D16" s="65">
        <f>D11*(D9*0.7333)*'Working Budget'!$D$17</f>
        <v>32338.53</v>
      </c>
      <c r="E16" s="65">
        <f>E11*(E9*0.7333)*'Working Budget'!$D$17</f>
        <v>32338.53</v>
      </c>
      <c r="F16" s="65">
        <f>F11*(F9*0.7333)*'Working Budget'!$D$17</f>
        <v>32338.53</v>
      </c>
    </row>
    <row r="17" spans="1:6" x14ac:dyDescent="0.3">
      <c r="A17" s="10" t="s">
        <v>21</v>
      </c>
      <c r="B17" s="66">
        <f>B7*1050*'Working Budget'!$D$18</f>
        <v>2771.9999999999995</v>
      </c>
      <c r="C17" s="66">
        <f>C7*1050*'Working Budget'!$D$18</f>
        <v>2771.9999999999995</v>
      </c>
      <c r="D17" s="66">
        <f>D7*1050*'Working Budget'!$D$18</f>
        <v>2771.9999999999995</v>
      </c>
      <c r="E17" s="66">
        <f>E7*1050*'Working Budget'!$D$18</f>
        <v>2771.9999999999995</v>
      </c>
      <c r="F17" s="66">
        <f>F7*1050*'Working Budget'!$D$18</f>
        <v>2771.9999999999995</v>
      </c>
    </row>
    <row r="18" spans="1:6" x14ac:dyDescent="0.3">
      <c r="A18" s="13" t="s">
        <v>22</v>
      </c>
      <c r="B18" s="67">
        <f>SUM(B15:B17)</f>
        <v>2771.9999999999995</v>
      </c>
      <c r="C18" s="67">
        <f>SUM(C15:C17)</f>
        <v>67870.53</v>
      </c>
      <c r="D18" s="67">
        <f>SUM(D15:D17)</f>
        <v>76060.53</v>
      </c>
      <c r="E18" s="67">
        <f>SUM(E15:E17)</f>
        <v>79008.929999999993</v>
      </c>
      <c r="F18" s="67">
        <f>SUM(F15:F17)</f>
        <v>79008.929999999993</v>
      </c>
    </row>
    <row r="19" spans="1:6" x14ac:dyDescent="0.3">
      <c r="A19" s="13"/>
      <c r="B19" s="15"/>
      <c r="C19" s="15"/>
      <c r="D19" s="15"/>
      <c r="E19" s="15"/>
      <c r="F19" s="15"/>
    </row>
    <row r="20" spans="1:6" x14ac:dyDescent="0.3">
      <c r="A20" s="5" t="s">
        <v>23</v>
      </c>
      <c r="B20" s="8"/>
      <c r="C20" s="8"/>
      <c r="D20" s="8"/>
      <c r="E20" s="8"/>
      <c r="F20" s="8"/>
    </row>
    <row r="21" spans="1:6" x14ac:dyDescent="0.3">
      <c r="A21" s="6" t="s">
        <v>24</v>
      </c>
      <c r="B21" s="8">
        <v>1500</v>
      </c>
      <c r="C21" s="8">
        <v>1500</v>
      </c>
      <c r="D21" s="8">
        <v>1500</v>
      </c>
      <c r="E21" s="8">
        <v>1500</v>
      </c>
      <c r="F21" s="8">
        <v>1500</v>
      </c>
    </row>
    <row r="22" spans="1:6" x14ac:dyDescent="0.3">
      <c r="A22" s="6" t="s">
        <v>26</v>
      </c>
      <c r="B22" s="8">
        <v>2000</v>
      </c>
      <c r="C22" s="8">
        <v>2000</v>
      </c>
      <c r="D22" s="8">
        <v>2000</v>
      </c>
      <c r="E22" s="8">
        <v>2000</v>
      </c>
      <c r="F22" s="8">
        <v>2000</v>
      </c>
    </row>
    <row r="23" spans="1:6" x14ac:dyDescent="0.3">
      <c r="A23" s="6" t="s">
        <v>27</v>
      </c>
      <c r="B23" s="8">
        <v>700</v>
      </c>
      <c r="C23" s="8">
        <v>700</v>
      </c>
      <c r="D23" s="8">
        <v>700</v>
      </c>
      <c r="E23" s="8">
        <v>700</v>
      </c>
      <c r="F23" s="8">
        <v>700</v>
      </c>
    </row>
    <row r="24" spans="1:6" x14ac:dyDescent="0.3">
      <c r="A24" s="6" t="s">
        <v>29</v>
      </c>
      <c r="B24" s="8">
        <v>2500</v>
      </c>
      <c r="C24" s="8">
        <v>2500</v>
      </c>
      <c r="D24" s="8">
        <v>2500</v>
      </c>
      <c r="E24" s="8">
        <v>2500</v>
      </c>
      <c r="F24" s="8">
        <v>2500</v>
      </c>
    </row>
    <row r="25" spans="1:6" x14ac:dyDescent="0.3">
      <c r="A25" s="6" t="s">
        <v>30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</row>
    <row r="26" spans="1:6" x14ac:dyDescent="0.3">
      <c r="A26" s="6" t="s">
        <v>31</v>
      </c>
      <c r="B26" s="8">
        <v>500</v>
      </c>
      <c r="C26" s="8">
        <v>500</v>
      </c>
      <c r="D26" s="8">
        <v>500</v>
      </c>
      <c r="E26" s="8">
        <v>500</v>
      </c>
      <c r="F26" s="8">
        <v>500</v>
      </c>
    </row>
    <row r="27" spans="1:6" x14ac:dyDescent="0.3">
      <c r="A27" s="6" t="s">
        <v>32</v>
      </c>
      <c r="B27" s="8">
        <v>1200</v>
      </c>
      <c r="C27" s="8">
        <v>1200</v>
      </c>
      <c r="D27" s="8">
        <v>1200</v>
      </c>
      <c r="E27" s="8">
        <v>1200</v>
      </c>
      <c r="F27" s="8">
        <v>1200</v>
      </c>
    </row>
    <row r="28" spans="1:6" x14ac:dyDescent="0.3">
      <c r="A28" s="6" t="s">
        <v>33</v>
      </c>
      <c r="B28" s="8">
        <v>900</v>
      </c>
      <c r="C28" s="8">
        <v>900</v>
      </c>
      <c r="D28" s="8">
        <v>900</v>
      </c>
      <c r="E28" s="8">
        <v>900</v>
      </c>
      <c r="F28" s="8">
        <v>900</v>
      </c>
    </row>
    <row r="29" spans="1:6" x14ac:dyDescent="0.3">
      <c r="A29" s="6" t="s">
        <v>35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</row>
    <row r="30" spans="1:6" x14ac:dyDescent="0.3">
      <c r="A30" s="6" t="s">
        <v>36</v>
      </c>
      <c r="B30" s="65">
        <f>((((1400)+(1200*B3)+(600*B6))/1000)*30*(365-B8)/500)*55</f>
        <v>29511.9</v>
      </c>
      <c r="C30" s="65">
        <f>((((1400)+(1200*C3)+(600*C6))/1000)*30*(365-C8)/500)*55</f>
        <v>40946.400000000001</v>
      </c>
      <c r="D30" s="65">
        <f>((((1400)+(1200*D3)+(600*D6))/1000)*30*(365-D8)/500)*55</f>
        <v>42579.899999999994</v>
      </c>
      <c r="E30" s="65">
        <f>((((1400)+(1200*E3)+(600*E6))/1000)*30*(365-E8)/500)*55</f>
        <v>43167.96</v>
      </c>
      <c r="F30" s="65">
        <f>((((1400)+(1200*F3)+(600*F6))/1000)*30*(365-F8)/500)*55</f>
        <v>43167.96</v>
      </c>
    </row>
    <row r="31" spans="1:6" x14ac:dyDescent="0.3">
      <c r="A31" s="6" t="s">
        <v>38</v>
      </c>
      <c r="B31" s="8">
        <v>500</v>
      </c>
      <c r="C31" s="8">
        <v>500</v>
      </c>
      <c r="D31" s="8">
        <v>500</v>
      </c>
      <c r="E31" s="8">
        <v>500</v>
      </c>
      <c r="F31" s="8">
        <v>500</v>
      </c>
    </row>
    <row r="32" spans="1:6" x14ac:dyDescent="0.3">
      <c r="A32" s="6" t="s">
        <v>39</v>
      </c>
      <c r="B32" s="8">
        <v>2500</v>
      </c>
      <c r="C32" s="8">
        <v>2500</v>
      </c>
      <c r="D32" s="8">
        <v>2500</v>
      </c>
      <c r="E32" s="8">
        <v>2500</v>
      </c>
      <c r="F32" s="8">
        <v>2500</v>
      </c>
    </row>
    <row r="33" spans="1:6" x14ac:dyDescent="0.3">
      <c r="A33" s="6" t="s">
        <v>40</v>
      </c>
      <c r="B33" s="8">
        <v>27264</v>
      </c>
      <c r="C33" s="8">
        <v>27264</v>
      </c>
      <c r="D33" s="8">
        <v>27264</v>
      </c>
      <c r="E33" s="8">
        <v>27264</v>
      </c>
      <c r="F33" s="8">
        <v>27264</v>
      </c>
    </row>
    <row r="34" spans="1:6" x14ac:dyDescent="0.3">
      <c r="A34" s="6" t="s">
        <v>42</v>
      </c>
      <c r="B34" s="8">
        <f>0.2*(B11*B9*0.73333)</f>
        <v>0</v>
      </c>
      <c r="C34" s="8">
        <f>0.2*(C11*C9*0.73333)</f>
        <v>923.99580000000014</v>
      </c>
      <c r="D34" s="8">
        <f>0.2*(D11*D9*0.73333)</f>
        <v>923.99580000000014</v>
      </c>
      <c r="E34" s="8">
        <f>0.2*(E11*E9*0.73333)</f>
        <v>923.99580000000014</v>
      </c>
      <c r="F34" s="8">
        <f>0.2*(F11*F9*0.73333)</f>
        <v>923.99580000000014</v>
      </c>
    </row>
    <row r="35" spans="1:6" x14ac:dyDescent="0.3">
      <c r="A35" s="6" t="s">
        <v>43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</row>
    <row r="36" spans="1:6" x14ac:dyDescent="0.3">
      <c r="A36" s="9" t="s">
        <v>44</v>
      </c>
      <c r="B36" s="65">
        <f>(B3+B6)*20</f>
        <v>880</v>
      </c>
      <c r="C36" s="65">
        <f t="shared" ref="C36:F36" si="0">(C3+C6)*20</f>
        <v>1580</v>
      </c>
      <c r="D36" s="65">
        <f t="shared" si="0"/>
        <v>1680</v>
      </c>
      <c r="E36" s="65">
        <f t="shared" si="0"/>
        <v>1716</v>
      </c>
      <c r="F36" s="65">
        <f t="shared" si="0"/>
        <v>1716</v>
      </c>
    </row>
    <row r="37" spans="1:6" x14ac:dyDescent="0.3">
      <c r="A37" s="9" t="s">
        <v>45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</row>
    <row r="38" spans="1:6" x14ac:dyDescent="0.3">
      <c r="A38" s="9" t="s">
        <v>46</v>
      </c>
      <c r="B38" s="8">
        <v>1500</v>
      </c>
      <c r="C38" s="8">
        <v>1500</v>
      </c>
      <c r="D38" s="8">
        <v>1500</v>
      </c>
      <c r="E38" s="8">
        <v>1500</v>
      </c>
      <c r="F38" s="8">
        <v>1500</v>
      </c>
    </row>
    <row r="39" spans="1:6" x14ac:dyDescent="0.3">
      <c r="A39" s="9" t="s">
        <v>48</v>
      </c>
      <c r="B39" s="8">
        <f>(B11*55)+(B11*B9*0.79)</f>
        <v>0</v>
      </c>
      <c r="C39" s="8">
        <f>(C11*55)+(C11*C9*0.79)</f>
        <v>5527</v>
      </c>
      <c r="D39" s="8">
        <f>(D11*55)+(D11*D9*0.79)</f>
        <v>5527</v>
      </c>
      <c r="E39" s="8">
        <f>(E11*55)+(E11*E9*0.79)</f>
        <v>5527</v>
      </c>
      <c r="F39" s="8">
        <f>(F11*55)+(F11*F9*0.79)</f>
        <v>5527</v>
      </c>
    </row>
    <row r="40" spans="1:6" x14ac:dyDescent="0.3">
      <c r="A40" s="9" t="s">
        <v>50</v>
      </c>
      <c r="B40" s="8">
        <v>1000</v>
      </c>
      <c r="C40" s="8">
        <v>1000</v>
      </c>
      <c r="D40" s="8">
        <v>1000</v>
      </c>
      <c r="E40" s="8">
        <v>1000</v>
      </c>
      <c r="F40" s="8">
        <v>1000</v>
      </c>
    </row>
    <row r="41" spans="1:6" x14ac:dyDescent="0.3">
      <c r="A41" s="9" t="s">
        <v>51</v>
      </c>
      <c r="B41" s="17">
        <v>2500</v>
      </c>
      <c r="C41" s="17">
        <v>2500</v>
      </c>
      <c r="D41" s="17">
        <v>2500</v>
      </c>
      <c r="E41" s="17">
        <v>2500</v>
      </c>
      <c r="F41" s="17">
        <v>2500</v>
      </c>
    </row>
    <row r="42" spans="1:6" x14ac:dyDescent="0.3">
      <c r="A42" s="9" t="s">
        <v>52</v>
      </c>
      <c r="B42" s="17">
        <v>3000</v>
      </c>
      <c r="C42" s="17">
        <v>3000</v>
      </c>
      <c r="D42" s="17">
        <v>3000</v>
      </c>
      <c r="E42" s="17">
        <v>3000</v>
      </c>
      <c r="F42" s="17">
        <v>3000</v>
      </c>
    </row>
    <row r="43" spans="1:6" x14ac:dyDescent="0.3">
      <c r="A43" s="9" t="s">
        <v>53</v>
      </c>
      <c r="B43" s="17">
        <v>700</v>
      </c>
      <c r="C43" s="17">
        <v>700</v>
      </c>
      <c r="D43" s="17">
        <v>700</v>
      </c>
      <c r="E43" s="17">
        <v>700</v>
      </c>
      <c r="F43" s="17">
        <v>700</v>
      </c>
    </row>
    <row r="44" spans="1:6" x14ac:dyDescent="0.3">
      <c r="A44" s="9" t="s">
        <v>55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</row>
    <row r="45" spans="1:6" x14ac:dyDescent="0.3">
      <c r="A45" s="6" t="s">
        <v>56</v>
      </c>
      <c r="B45" s="17">
        <v>1000</v>
      </c>
      <c r="C45" s="17">
        <v>1000</v>
      </c>
      <c r="D45" s="17">
        <v>1000</v>
      </c>
      <c r="E45" s="17">
        <v>1000</v>
      </c>
      <c r="F45" s="17">
        <v>1000</v>
      </c>
    </row>
    <row r="46" spans="1:6" x14ac:dyDescent="0.3">
      <c r="A46" s="9" t="s">
        <v>57</v>
      </c>
      <c r="B46" s="17">
        <v>1800</v>
      </c>
      <c r="C46" s="17">
        <v>1800</v>
      </c>
      <c r="D46" s="17">
        <v>1800</v>
      </c>
      <c r="E46" s="17">
        <v>1800</v>
      </c>
      <c r="F46" s="17">
        <v>1800</v>
      </c>
    </row>
    <row r="47" spans="1:6" x14ac:dyDescent="0.3">
      <c r="A47" s="9" t="s">
        <v>59</v>
      </c>
      <c r="B47" s="17">
        <v>1000</v>
      </c>
      <c r="C47" s="17">
        <v>1000</v>
      </c>
      <c r="D47" s="17">
        <v>1000</v>
      </c>
      <c r="E47" s="17">
        <v>1000</v>
      </c>
      <c r="F47" s="17">
        <v>1000</v>
      </c>
    </row>
    <row r="48" spans="1:6" x14ac:dyDescent="0.3">
      <c r="A48" s="9"/>
      <c r="B48" s="17">
        <v>0</v>
      </c>
      <c r="C48" s="17">
        <v>0</v>
      </c>
      <c r="D48" s="17">
        <v>0</v>
      </c>
      <c r="E48" s="17">
        <v>0</v>
      </c>
      <c r="F48" s="17">
        <v>0</v>
      </c>
    </row>
    <row r="49" spans="1:6" x14ac:dyDescent="0.3">
      <c r="A49" s="9"/>
      <c r="B49" s="17">
        <v>0</v>
      </c>
      <c r="C49" s="17">
        <v>0</v>
      </c>
      <c r="D49" s="17">
        <v>0</v>
      </c>
      <c r="E49" s="17">
        <v>0</v>
      </c>
      <c r="F49" s="17">
        <v>0</v>
      </c>
    </row>
    <row r="50" spans="1:6" x14ac:dyDescent="0.3">
      <c r="A50" s="9"/>
      <c r="B50" s="17">
        <v>0</v>
      </c>
      <c r="C50" s="17">
        <v>0</v>
      </c>
      <c r="D50" s="17">
        <v>0</v>
      </c>
      <c r="E50" s="17">
        <v>0</v>
      </c>
      <c r="F50" s="17">
        <v>0</v>
      </c>
    </row>
    <row r="51" spans="1:6" x14ac:dyDescent="0.3">
      <c r="A51" s="10"/>
      <c r="B51" s="12">
        <v>0</v>
      </c>
      <c r="C51" s="12">
        <v>0</v>
      </c>
      <c r="D51" s="12">
        <v>0</v>
      </c>
      <c r="E51" s="12">
        <v>0</v>
      </c>
      <c r="F51" s="12">
        <v>0</v>
      </c>
    </row>
    <row r="52" spans="1:6" x14ac:dyDescent="0.3">
      <c r="A52" s="13" t="s">
        <v>61</v>
      </c>
      <c r="B52" s="67">
        <f>SUM(B21:B51)</f>
        <v>82455.899999999994</v>
      </c>
      <c r="C52" s="67">
        <f>SUM(C21:C51)</f>
        <v>101041.3958</v>
      </c>
      <c r="D52" s="67">
        <f>SUM(D21:D51)</f>
        <v>102774.8958</v>
      </c>
      <c r="E52" s="67">
        <f>SUM(E21:E51)</f>
        <v>103398.9558</v>
      </c>
      <c r="F52" s="67">
        <f>SUM(F21:F51)</f>
        <v>103398.9558</v>
      </c>
    </row>
    <row r="53" spans="1:6" x14ac:dyDescent="0.3">
      <c r="A53" s="6"/>
      <c r="B53" s="8"/>
      <c r="C53" s="8"/>
      <c r="D53" s="8"/>
      <c r="E53" s="8"/>
      <c r="F53" s="8"/>
    </row>
    <row r="54" spans="1:6" x14ac:dyDescent="0.3">
      <c r="A54" s="5" t="s">
        <v>62</v>
      </c>
      <c r="B54" s="8"/>
      <c r="C54" s="8"/>
      <c r="D54" s="8"/>
      <c r="E54" s="8"/>
      <c r="F54" s="8"/>
    </row>
    <row r="55" spans="1:6" x14ac:dyDescent="0.3">
      <c r="A55" s="6" t="s">
        <v>63</v>
      </c>
      <c r="B55" s="8">
        <v>2300</v>
      </c>
      <c r="C55" s="8">
        <v>2300</v>
      </c>
      <c r="D55" s="8">
        <v>2300</v>
      </c>
      <c r="E55" s="8">
        <v>2300</v>
      </c>
      <c r="F55" s="8">
        <v>2300</v>
      </c>
    </row>
    <row r="56" spans="1:6" x14ac:dyDescent="0.3">
      <c r="A56" s="6" t="s">
        <v>64</v>
      </c>
      <c r="B56" s="8">
        <v>5300</v>
      </c>
      <c r="C56" s="8">
        <v>5300</v>
      </c>
      <c r="D56" s="8">
        <v>5300</v>
      </c>
      <c r="E56" s="8">
        <v>5300</v>
      </c>
      <c r="F56" s="8">
        <v>5300</v>
      </c>
    </row>
    <row r="57" spans="1:6" x14ac:dyDescent="0.3">
      <c r="A57" s="10"/>
      <c r="B57" s="12">
        <v>0</v>
      </c>
      <c r="C57" s="12">
        <v>0</v>
      </c>
      <c r="D57" s="12">
        <v>0</v>
      </c>
      <c r="E57" s="12">
        <v>0</v>
      </c>
      <c r="F57" s="12">
        <v>0</v>
      </c>
    </row>
    <row r="58" spans="1:6" x14ac:dyDescent="0.3">
      <c r="A58" s="13" t="s">
        <v>65</v>
      </c>
      <c r="B58" s="67">
        <f>SUM(B55:B57)</f>
        <v>7600</v>
      </c>
      <c r="C58" s="67">
        <f>SUM(C55:C57)</f>
        <v>7600</v>
      </c>
      <c r="D58" s="67">
        <f>SUM(D55:D57)</f>
        <v>7600</v>
      </c>
      <c r="E58" s="67">
        <f>SUM(E55:E57)</f>
        <v>7600</v>
      </c>
      <c r="F58" s="67">
        <f>SUM(F55:F57)</f>
        <v>7600</v>
      </c>
    </row>
    <row r="59" spans="1:6" x14ac:dyDescent="0.3">
      <c r="A59" s="13"/>
      <c r="B59" s="15"/>
      <c r="C59" s="15"/>
      <c r="D59" s="15"/>
      <c r="E59" s="15"/>
      <c r="F59" s="15"/>
    </row>
    <row r="60" spans="1:6" x14ac:dyDescent="0.3">
      <c r="A60" s="19" t="s">
        <v>66</v>
      </c>
      <c r="B60" s="69">
        <f>B52+B58</f>
        <v>90055.9</v>
      </c>
      <c r="C60" s="69">
        <f>C52+C58</f>
        <v>108641.3958</v>
      </c>
      <c r="D60" s="69">
        <f>D52+D58</f>
        <v>110374.8958</v>
      </c>
      <c r="E60" s="69">
        <f>E52+E58</f>
        <v>110998.9558</v>
      </c>
      <c r="F60" s="69">
        <f>F52+F58</f>
        <v>110998.9558</v>
      </c>
    </row>
    <row r="61" spans="1:6" x14ac:dyDescent="0.3">
      <c r="A61" s="13" t="s">
        <v>67</v>
      </c>
      <c r="B61" s="67">
        <f>B18-B60</f>
        <v>-87283.9</v>
      </c>
      <c r="C61" s="67">
        <f>C18-C60</f>
        <v>-40770.8658</v>
      </c>
      <c r="D61" s="67">
        <f>D18-D60</f>
        <v>-34314.3658</v>
      </c>
      <c r="E61" s="67">
        <f>E18-E60</f>
        <v>-31990.025800000003</v>
      </c>
      <c r="F61" s="67">
        <f>F18-F60</f>
        <v>-31990.025800000003</v>
      </c>
    </row>
    <row r="62" spans="1:6" x14ac:dyDescent="0.3">
      <c r="A62" s="13"/>
      <c r="B62" s="15"/>
      <c r="C62" s="15"/>
      <c r="D62" s="15"/>
      <c r="E62" s="15"/>
      <c r="F62" s="15"/>
    </row>
    <row r="63" spans="1:6" x14ac:dyDescent="0.3">
      <c r="A63" s="6"/>
      <c r="B63" s="8"/>
      <c r="C63" s="8"/>
      <c r="D63" s="8"/>
      <c r="E63" s="8"/>
      <c r="F63" s="8"/>
    </row>
    <row r="64" spans="1:6" x14ac:dyDescent="0.3">
      <c r="A64" s="6"/>
      <c r="B64" s="8"/>
      <c r="C64" s="8"/>
      <c r="D64" s="8"/>
      <c r="E64" s="8"/>
      <c r="F64" s="8"/>
    </row>
    <row r="65" spans="1:6" x14ac:dyDescent="0.3">
      <c r="A65" s="6" t="s">
        <v>68</v>
      </c>
      <c r="B65" s="65">
        <f>('FSA-Mortgage'!$B$6*12)+('Trad-Mortgage'!$B$6*12)</f>
        <v>25800.595096877245</v>
      </c>
      <c r="C65" s="65">
        <f>('FSA-Mortgage'!$B$6*12)+('Trad-Mortgage'!$B$6*12)</f>
        <v>25800.595096877245</v>
      </c>
      <c r="D65" s="65">
        <f>('FSA-Mortgage'!$B$6*12)+('Trad-Mortgage'!$B$6*12)</f>
        <v>25800.595096877245</v>
      </c>
      <c r="E65" s="65">
        <f>('FSA-Mortgage'!$B$6*12)+('Trad-Mortgage'!$B$6*12)</f>
        <v>25800.595096877245</v>
      </c>
      <c r="F65" s="65">
        <f>('FSA-Mortgage'!$B$6*12)+('Trad-Mortgage'!$B$6*12)</f>
        <v>25800.595096877245</v>
      </c>
    </row>
    <row r="66" spans="1:6" x14ac:dyDescent="0.3">
      <c r="A66" s="20" t="s">
        <v>69</v>
      </c>
      <c r="B66" s="71">
        <f>Operating!$B$6*12</f>
        <v>39151.921141797517</v>
      </c>
      <c r="C66" s="71">
        <f>Operating!$B$6*12</f>
        <v>39151.921141797517</v>
      </c>
      <c r="D66" s="71">
        <f>Operating!$B$6*12</f>
        <v>39151.921141797517</v>
      </c>
      <c r="E66" s="71">
        <f>Operating!$B$6*12</f>
        <v>39151.921141797517</v>
      </c>
      <c r="F66" s="71">
        <f>Operating!$B$6*12</f>
        <v>39151.921141797517</v>
      </c>
    </row>
    <row r="67" spans="1:6" x14ac:dyDescent="0.3">
      <c r="A67" s="13" t="s">
        <v>70</v>
      </c>
      <c r="B67" s="67">
        <f>B61-B65-B66</f>
        <v>-152236.41623867478</v>
      </c>
      <c r="C67" s="67">
        <f>C61-C65-C66</f>
        <v>-105723.38203867477</v>
      </c>
      <c r="D67" s="67">
        <f>D61-D65-D66</f>
        <v>-99266.882038674754</v>
      </c>
      <c r="E67" s="67">
        <f>E61-E65-E66</f>
        <v>-96942.542038674757</v>
      </c>
      <c r="F67" s="67">
        <f>F61-F65-F66</f>
        <v>-96942.542038674757</v>
      </c>
    </row>
    <row r="68" spans="1:6" x14ac:dyDescent="0.3">
      <c r="A68" s="5" t="s">
        <v>71</v>
      </c>
      <c r="B68" s="70">
        <v>-52446.687999999995</v>
      </c>
      <c r="C68" s="70">
        <v>-52446.687999999995</v>
      </c>
      <c r="D68" s="70">
        <v>-52446.687999999995</v>
      </c>
      <c r="E68" s="70">
        <v>-52446.687999999995</v>
      </c>
      <c r="F68" s="70">
        <v>-52446.687999999995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2"/>
  <sheetViews>
    <sheetView zoomScaleNormal="100" workbookViewId="0">
      <selection activeCell="A41" sqref="A41:D41"/>
    </sheetView>
  </sheetViews>
  <sheetFormatPr defaultRowHeight="14.4" x14ac:dyDescent="0.3"/>
  <cols>
    <col min="1" max="1" width="21.33203125" customWidth="1"/>
    <col min="2" max="2" width="9.33203125" style="44" bestFit="1" customWidth="1"/>
    <col min="3" max="3" width="12.33203125" bestFit="1" customWidth="1"/>
    <col min="4" max="4" width="12.5546875" bestFit="1" customWidth="1"/>
  </cols>
  <sheetData>
    <row r="1" spans="1:5" x14ac:dyDescent="0.3">
      <c r="A1" t="s">
        <v>78</v>
      </c>
    </row>
    <row r="2" spans="1:5" x14ac:dyDescent="0.3">
      <c r="A2" t="s">
        <v>79</v>
      </c>
      <c r="B2" s="46">
        <v>375250</v>
      </c>
    </row>
    <row r="5" spans="1:5" x14ac:dyDescent="0.3">
      <c r="A5" t="s">
        <v>73</v>
      </c>
    </row>
    <row r="6" spans="1:5" x14ac:dyDescent="0.3">
      <c r="A6" s="6" t="s">
        <v>80</v>
      </c>
      <c r="B6" s="46" t="s">
        <v>81</v>
      </c>
      <c r="C6" s="6" t="s">
        <v>82</v>
      </c>
      <c r="D6" s="6" t="s">
        <v>83</v>
      </c>
      <c r="E6" s="22" t="s">
        <v>84</v>
      </c>
    </row>
    <row r="7" spans="1:5" x14ac:dyDescent="0.3">
      <c r="A7" s="23" t="s">
        <v>85</v>
      </c>
      <c r="B7" s="46"/>
      <c r="C7" s="6"/>
      <c r="D7" s="6"/>
    </row>
    <row r="8" spans="1:5" x14ac:dyDescent="0.3">
      <c r="A8" s="6" t="s">
        <v>86</v>
      </c>
      <c r="B8" s="46">
        <v>44</v>
      </c>
      <c r="C8" s="24">
        <v>1500</v>
      </c>
      <c r="D8" s="25">
        <f>B8*C8</f>
        <v>66000</v>
      </c>
    </row>
    <row r="9" spans="1:5" x14ac:dyDescent="0.3">
      <c r="A9" s="23" t="s">
        <v>87</v>
      </c>
      <c r="B9" s="46"/>
      <c r="C9" s="24"/>
      <c r="D9" s="25"/>
    </row>
    <row r="10" spans="1:5" x14ac:dyDescent="0.3">
      <c r="A10" s="6" t="s">
        <v>88</v>
      </c>
      <c r="B10" s="46">
        <v>1</v>
      </c>
      <c r="C10" s="7">
        <v>25000</v>
      </c>
      <c r="D10" s="25">
        <f>B10*C10</f>
        <v>25000</v>
      </c>
    </row>
    <row r="11" spans="1:5" x14ac:dyDescent="0.3">
      <c r="A11" s="6" t="s">
        <v>89</v>
      </c>
      <c r="B11" s="46">
        <v>1</v>
      </c>
      <c r="C11" s="7">
        <v>15000</v>
      </c>
      <c r="D11" s="25">
        <f>B11*C11</f>
        <v>15000</v>
      </c>
    </row>
    <row r="12" spans="1:5" x14ac:dyDescent="0.3">
      <c r="A12" s="6" t="s">
        <v>90</v>
      </c>
      <c r="B12" s="46">
        <v>1</v>
      </c>
      <c r="C12" s="7">
        <v>2000</v>
      </c>
      <c r="D12" s="25">
        <f>B12*C12</f>
        <v>2000</v>
      </c>
    </row>
    <row r="13" spans="1:5" x14ac:dyDescent="0.3">
      <c r="A13" s="6" t="s">
        <v>91</v>
      </c>
      <c r="B13" s="46">
        <v>1</v>
      </c>
      <c r="C13" s="7">
        <v>2000</v>
      </c>
      <c r="D13" s="25">
        <f>B13*C13</f>
        <v>2000</v>
      </c>
    </row>
    <row r="14" spans="1:5" x14ac:dyDescent="0.3">
      <c r="A14" s="6" t="s">
        <v>92</v>
      </c>
      <c r="B14" s="46">
        <v>1</v>
      </c>
      <c r="C14" s="7">
        <v>35000</v>
      </c>
      <c r="D14" s="25">
        <f>B14*C14</f>
        <v>35000</v>
      </c>
    </row>
    <row r="15" spans="1:5" x14ac:dyDescent="0.3">
      <c r="A15" s="23" t="s">
        <v>93</v>
      </c>
      <c r="B15" s="46"/>
      <c r="C15" s="7"/>
      <c r="D15" s="25"/>
    </row>
    <row r="16" spans="1:5" x14ac:dyDescent="0.3">
      <c r="A16" s="6" t="s">
        <v>94</v>
      </c>
      <c r="B16" s="46">
        <v>5</v>
      </c>
      <c r="C16" s="7">
        <v>175</v>
      </c>
      <c r="D16" s="25">
        <f t="shared" ref="D16:D24" si="0">B16*C16</f>
        <v>875</v>
      </c>
    </row>
    <row r="17" spans="1:4" x14ac:dyDescent="0.3">
      <c r="A17" s="6" t="s">
        <v>95</v>
      </c>
      <c r="B17" s="46">
        <v>1</v>
      </c>
      <c r="C17" s="7">
        <v>200</v>
      </c>
      <c r="D17" s="25">
        <f t="shared" si="0"/>
        <v>200</v>
      </c>
    </row>
    <row r="18" spans="1:4" x14ac:dyDescent="0.3">
      <c r="A18" s="6" t="s">
        <v>96</v>
      </c>
      <c r="B18" s="46">
        <v>1</v>
      </c>
      <c r="C18" s="7">
        <v>8000</v>
      </c>
      <c r="D18" s="25">
        <f t="shared" si="0"/>
        <v>8000</v>
      </c>
    </row>
    <row r="19" spans="1:4" x14ac:dyDescent="0.3">
      <c r="A19" s="6" t="s">
        <v>97</v>
      </c>
      <c r="B19" s="46">
        <v>1</v>
      </c>
      <c r="C19" s="7">
        <v>100</v>
      </c>
      <c r="D19" s="25">
        <f t="shared" si="0"/>
        <v>100</v>
      </c>
    </row>
    <row r="20" spans="1:4" x14ac:dyDescent="0.3">
      <c r="A20" s="6" t="s">
        <v>98</v>
      </c>
      <c r="B20" s="46">
        <v>1</v>
      </c>
      <c r="C20" s="7">
        <v>1400</v>
      </c>
      <c r="D20" s="25">
        <f t="shared" si="0"/>
        <v>1400</v>
      </c>
    </row>
    <row r="21" spans="1:4" x14ac:dyDescent="0.3">
      <c r="A21" s="6" t="s">
        <v>99</v>
      </c>
      <c r="B21" s="46">
        <v>4</v>
      </c>
      <c r="C21" s="7">
        <v>75</v>
      </c>
      <c r="D21" s="25">
        <f t="shared" si="0"/>
        <v>300</v>
      </c>
    </row>
    <row r="22" spans="1:4" x14ac:dyDescent="0.3">
      <c r="A22" s="6" t="s">
        <v>100</v>
      </c>
      <c r="B22" s="46">
        <v>100</v>
      </c>
      <c r="C22" s="7">
        <v>2</v>
      </c>
      <c r="D22" s="25">
        <f t="shared" si="0"/>
        <v>200</v>
      </c>
    </row>
    <row r="23" spans="1:4" x14ac:dyDescent="0.3">
      <c r="A23" s="6" t="s">
        <v>101</v>
      </c>
      <c r="B23" s="46">
        <v>16000</v>
      </c>
      <c r="C23" s="7">
        <v>2</v>
      </c>
      <c r="D23" s="25">
        <f t="shared" si="0"/>
        <v>32000</v>
      </c>
    </row>
    <row r="24" spans="1:4" x14ac:dyDescent="0.3">
      <c r="A24" s="6" t="s">
        <v>102</v>
      </c>
      <c r="B24" s="46">
        <v>3000</v>
      </c>
      <c r="C24" s="7">
        <v>1</v>
      </c>
      <c r="D24" s="25">
        <f t="shared" si="0"/>
        <v>3000</v>
      </c>
    </row>
    <row r="25" spans="1:4" x14ac:dyDescent="0.3">
      <c r="A25" s="6" t="s">
        <v>103</v>
      </c>
      <c r="B25" s="46">
        <v>1</v>
      </c>
      <c r="C25" s="7">
        <v>150</v>
      </c>
      <c r="D25" s="25">
        <v>150</v>
      </c>
    </row>
    <row r="26" spans="1:4" x14ac:dyDescent="0.3">
      <c r="A26" s="6" t="s">
        <v>104</v>
      </c>
      <c r="B26" s="46">
        <v>1</v>
      </c>
      <c r="C26" s="7">
        <v>10000</v>
      </c>
      <c r="D26" s="25">
        <f>B26*C26</f>
        <v>10000</v>
      </c>
    </row>
    <row r="27" spans="1:4" x14ac:dyDescent="0.3">
      <c r="A27" s="6" t="s">
        <v>105</v>
      </c>
      <c r="B27" s="46">
        <v>1</v>
      </c>
      <c r="C27" s="7">
        <v>8500</v>
      </c>
      <c r="D27" s="25">
        <f>B27*C27</f>
        <v>8500</v>
      </c>
    </row>
    <row r="28" spans="1:4" x14ac:dyDescent="0.3">
      <c r="A28" s="6" t="s">
        <v>106</v>
      </c>
      <c r="B28" s="46">
        <v>2</v>
      </c>
      <c r="C28" s="7">
        <v>1500</v>
      </c>
      <c r="D28" s="25">
        <f>B28*C28</f>
        <v>3000</v>
      </c>
    </row>
    <row r="29" spans="1:4" x14ac:dyDescent="0.3">
      <c r="A29" s="23" t="s">
        <v>107</v>
      </c>
      <c r="B29" s="46"/>
      <c r="C29" s="7"/>
      <c r="D29" s="25"/>
    </row>
    <row r="30" spans="1:4" x14ac:dyDescent="0.3">
      <c r="A30" s="6" t="s">
        <v>108</v>
      </c>
      <c r="B30" s="46">
        <v>1</v>
      </c>
      <c r="C30" s="7">
        <v>200</v>
      </c>
      <c r="D30" s="25">
        <f t="shared" ref="D30:D37" si="1">B30*C30</f>
        <v>200</v>
      </c>
    </row>
    <row r="31" spans="1:4" x14ac:dyDescent="0.3">
      <c r="A31" s="6" t="s">
        <v>109</v>
      </c>
      <c r="B31" s="46">
        <v>1</v>
      </c>
      <c r="C31" s="7">
        <v>750</v>
      </c>
      <c r="D31" s="25">
        <f t="shared" si="1"/>
        <v>750</v>
      </c>
    </row>
    <row r="32" spans="1:4" x14ac:dyDescent="0.3">
      <c r="A32" s="6" t="s">
        <v>110</v>
      </c>
      <c r="B32" s="46">
        <v>1</v>
      </c>
      <c r="C32" s="7">
        <v>2500</v>
      </c>
      <c r="D32" s="25">
        <f t="shared" si="1"/>
        <v>2500</v>
      </c>
    </row>
    <row r="33" spans="1:4" x14ac:dyDescent="0.3">
      <c r="A33" s="6"/>
      <c r="B33" s="46"/>
      <c r="C33" s="7"/>
      <c r="D33" s="25">
        <f t="shared" si="1"/>
        <v>0</v>
      </c>
    </row>
    <row r="34" spans="1:4" x14ac:dyDescent="0.3">
      <c r="A34" s="6"/>
      <c r="B34" s="46"/>
      <c r="C34" s="7"/>
      <c r="D34" s="25">
        <f t="shared" si="1"/>
        <v>0</v>
      </c>
    </row>
    <row r="35" spans="1:4" x14ac:dyDescent="0.3">
      <c r="A35" s="6"/>
      <c r="B35" s="46"/>
      <c r="C35" s="7"/>
      <c r="D35" s="25">
        <f t="shared" si="1"/>
        <v>0</v>
      </c>
    </row>
    <row r="36" spans="1:4" x14ac:dyDescent="0.3">
      <c r="A36" s="6"/>
      <c r="B36" s="46"/>
      <c r="C36" s="7"/>
      <c r="D36" s="25">
        <f t="shared" si="1"/>
        <v>0</v>
      </c>
    </row>
    <row r="37" spans="1:4" x14ac:dyDescent="0.3">
      <c r="A37" s="6"/>
      <c r="B37" s="46"/>
      <c r="C37" s="7"/>
      <c r="D37" s="25">
        <f t="shared" si="1"/>
        <v>0</v>
      </c>
    </row>
    <row r="38" spans="1:4" x14ac:dyDescent="0.3">
      <c r="A38" s="6"/>
      <c r="B38" s="46"/>
      <c r="C38" s="7"/>
      <c r="D38" s="25">
        <f>B38*C38</f>
        <v>0</v>
      </c>
    </row>
    <row r="39" spans="1:4" x14ac:dyDescent="0.3">
      <c r="A39" s="6"/>
      <c r="B39" s="46"/>
      <c r="C39" s="7"/>
      <c r="D39" s="25">
        <f>B39*C39</f>
        <v>0</v>
      </c>
    </row>
    <row r="40" spans="1:4" x14ac:dyDescent="0.3">
      <c r="A40" s="6"/>
      <c r="B40" s="46"/>
      <c r="C40" s="7"/>
      <c r="D40" s="25">
        <f>B40*C40</f>
        <v>0</v>
      </c>
    </row>
    <row r="41" spans="1:4" ht="15" thickBot="1" x14ac:dyDescent="0.35">
      <c r="A41" s="10"/>
      <c r="B41" s="48"/>
      <c r="C41" s="11"/>
      <c r="D41" s="74">
        <f>B41*C41</f>
        <v>0</v>
      </c>
    </row>
    <row r="42" spans="1:4" x14ac:dyDescent="0.3">
      <c r="A42" s="18"/>
      <c r="B42" s="50"/>
      <c r="C42" s="16"/>
      <c r="D42" s="73">
        <f>SUM(D8:D41)</f>
        <v>216175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topLeftCell="A4" workbookViewId="0">
      <selection activeCell="H25" sqref="H25"/>
    </sheetView>
  </sheetViews>
  <sheetFormatPr defaultRowHeight="14.4" x14ac:dyDescent="0.3"/>
  <cols>
    <col min="1" max="1" width="20" customWidth="1"/>
    <col min="2" max="2" width="10" customWidth="1"/>
    <col min="3" max="6" width="10" bestFit="1" customWidth="1"/>
  </cols>
  <sheetData>
    <row r="1" spans="1:6" x14ac:dyDescent="0.3">
      <c r="B1" s="39" t="s">
        <v>111</v>
      </c>
      <c r="C1" s="39"/>
      <c r="D1" s="39"/>
      <c r="E1" s="39"/>
      <c r="F1" s="39"/>
    </row>
    <row r="2" spans="1:6" x14ac:dyDescent="0.3">
      <c r="B2" s="39" t="s">
        <v>73</v>
      </c>
      <c r="C2" s="39" t="s">
        <v>74</v>
      </c>
      <c r="D2" s="39" t="s">
        <v>75</v>
      </c>
      <c r="E2" s="39" t="s">
        <v>76</v>
      </c>
      <c r="F2" s="39" t="s">
        <v>77</v>
      </c>
    </row>
    <row r="3" spans="1:6" x14ac:dyDescent="0.3">
      <c r="A3" t="s">
        <v>112</v>
      </c>
    </row>
    <row r="4" spans="1:6" x14ac:dyDescent="0.3">
      <c r="A4" s="26" t="s">
        <v>113</v>
      </c>
    </row>
    <row r="5" spans="1:6" x14ac:dyDescent="0.3">
      <c r="A5" s="6" t="s">
        <v>114</v>
      </c>
      <c r="B5" s="8"/>
      <c r="C5" s="8"/>
      <c r="D5" s="8"/>
      <c r="E5" s="8"/>
      <c r="F5" s="8"/>
    </row>
    <row r="6" spans="1:6" x14ac:dyDescent="0.3">
      <c r="A6" s="6" t="s">
        <v>115</v>
      </c>
      <c r="B6" s="8">
        <v>0</v>
      </c>
      <c r="C6" s="8">
        <f>Projections!C6*500</f>
        <v>17500</v>
      </c>
      <c r="D6" s="8">
        <f>Projections!D6*500</f>
        <v>20000</v>
      </c>
      <c r="E6" s="8">
        <f>Projections!E6*500</f>
        <v>20900</v>
      </c>
      <c r="F6" s="8">
        <f>Projections!F6*500</f>
        <v>20900</v>
      </c>
    </row>
    <row r="7" spans="1:6" x14ac:dyDescent="0.3">
      <c r="A7" s="6" t="s">
        <v>116</v>
      </c>
      <c r="B7" s="8">
        <f>(Projections!B30/6)*4</f>
        <v>19674.600000000002</v>
      </c>
      <c r="C7" s="8">
        <f>(Projections!C30/6)*4</f>
        <v>27297.600000000002</v>
      </c>
      <c r="D7" s="8">
        <f>(Projections!D30/6)*4</f>
        <v>28386.599999999995</v>
      </c>
      <c r="E7" s="8">
        <f>(Projections!E30/6)*4</f>
        <v>28778.639999999999</v>
      </c>
      <c r="F7" s="8">
        <f>(Projections!F30/6)*4</f>
        <v>28778.639999999999</v>
      </c>
    </row>
    <row r="8" spans="1:6" x14ac:dyDescent="0.3">
      <c r="A8" s="37" t="s">
        <v>117</v>
      </c>
      <c r="B8" s="8"/>
      <c r="C8" s="8"/>
      <c r="D8" s="8"/>
      <c r="E8" s="8"/>
      <c r="F8" s="8"/>
    </row>
    <row r="9" spans="1:6" x14ac:dyDescent="0.3">
      <c r="A9" s="6" t="s">
        <v>118</v>
      </c>
      <c r="B9" s="8">
        <v>66000</v>
      </c>
      <c r="C9" s="8">
        <v>66000</v>
      </c>
      <c r="D9" s="8">
        <v>66000</v>
      </c>
      <c r="E9" s="8">
        <v>66000</v>
      </c>
      <c r="F9" s="8">
        <v>66000</v>
      </c>
    </row>
    <row r="10" spans="1:6" x14ac:dyDescent="0.3">
      <c r="A10" s="6" t="s">
        <v>119</v>
      </c>
      <c r="B10" s="8">
        <v>150175</v>
      </c>
      <c r="C10" s="8">
        <f>B10*0.9</f>
        <v>135157.5</v>
      </c>
      <c r="D10" s="8">
        <f>C10*0.9</f>
        <v>121641.75</v>
      </c>
      <c r="E10" s="8">
        <f>D10*0.9</f>
        <v>109477.575</v>
      </c>
      <c r="F10" s="8">
        <f>E10*0.9</f>
        <v>98529.817500000005</v>
      </c>
    </row>
    <row r="11" spans="1:6" x14ac:dyDescent="0.3">
      <c r="A11" s="37" t="s">
        <v>120</v>
      </c>
      <c r="B11" s="8"/>
      <c r="C11" s="8"/>
      <c r="D11" s="8"/>
      <c r="E11" s="8"/>
      <c r="F11" s="8"/>
    </row>
    <row r="12" spans="1:6" x14ac:dyDescent="0.3">
      <c r="A12" s="6" t="s">
        <v>121</v>
      </c>
      <c r="B12" s="8">
        <v>395000</v>
      </c>
      <c r="C12" s="8">
        <v>395000</v>
      </c>
      <c r="D12" s="8">
        <v>395000</v>
      </c>
      <c r="E12" s="8">
        <v>395000</v>
      </c>
      <c r="F12" s="8">
        <v>395000</v>
      </c>
    </row>
    <row r="13" spans="1:6" ht="15" thickBot="1" x14ac:dyDescent="0.35">
      <c r="A13" s="10"/>
      <c r="B13" s="12"/>
      <c r="C13" s="12"/>
      <c r="D13" s="12"/>
      <c r="E13" s="12"/>
      <c r="F13" s="12"/>
    </row>
    <row r="14" spans="1:6" x14ac:dyDescent="0.3">
      <c r="A14" s="38" t="s">
        <v>122</v>
      </c>
      <c r="B14" s="36">
        <f>SUM(B5:B13)</f>
        <v>630849.6</v>
      </c>
      <c r="C14" s="36">
        <f>SUM(C5:C13)</f>
        <v>640955.1</v>
      </c>
      <c r="D14" s="36">
        <f>SUM(D5:D13)</f>
        <v>631028.35</v>
      </c>
      <c r="E14" s="36">
        <f>SUM(E5:E13)</f>
        <v>620156.21499999997</v>
      </c>
      <c r="F14" s="36">
        <f>SUM(F5:F13)</f>
        <v>609208.45750000002</v>
      </c>
    </row>
    <row r="17" spans="1:6" x14ac:dyDescent="0.3">
      <c r="A17" s="26" t="s">
        <v>123</v>
      </c>
    </row>
    <row r="18" spans="1:6" x14ac:dyDescent="0.3">
      <c r="A18" s="40" t="s">
        <v>113</v>
      </c>
      <c r="B18" s="8"/>
      <c r="C18" s="8"/>
      <c r="D18" s="8"/>
      <c r="E18" s="8"/>
      <c r="F18" s="8"/>
    </row>
    <row r="19" spans="1:6" x14ac:dyDescent="0.3">
      <c r="A19" s="8"/>
      <c r="B19" s="8"/>
      <c r="C19" s="8"/>
      <c r="D19" s="8"/>
      <c r="E19" s="8"/>
      <c r="F19" s="8"/>
    </row>
    <row r="20" spans="1:6" x14ac:dyDescent="0.3">
      <c r="A20" s="8"/>
      <c r="B20" s="8"/>
      <c r="C20" s="8"/>
      <c r="D20" s="8"/>
      <c r="E20" s="8"/>
      <c r="F20" s="8"/>
    </row>
    <row r="21" spans="1:6" x14ac:dyDescent="0.3">
      <c r="A21" s="40" t="s">
        <v>117</v>
      </c>
      <c r="B21" s="8"/>
      <c r="C21" s="8"/>
      <c r="D21" s="8"/>
      <c r="E21" s="8"/>
      <c r="F21" s="8"/>
    </row>
    <row r="22" spans="1:6" x14ac:dyDescent="0.3">
      <c r="A22" s="36" t="s">
        <v>124</v>
      </c>
      <c r="B22" s="8">
        <f>Operating!A24</f>
        <v>189223.17680294847</v>
      </c>
      <c r="C22" s="8">
        <f>Operating!A36</f>
        <v>162469.34205365728</v>
      </c>
      <c r="D22" s="8">
        <f>Operating!A48</f>
        <v>133781.47042712552</v>
      </c>
      <c r="E22" s="8">
        <f>Operating!A60</f>
        <v>103019.75024111845</v>
      </c>
      <c r="F22" s="8">
        <f>Operating!A72</f>
        <v>70034.262815588037</v>
      </c>
    </row>
    <row r="23" spans="1:6" x14ac:dyDescent="0.3">
      <c r="A23" s="8"/>
      <c r="B23" s="8"/>
      <c r="C23" s="8"/>
      <c r="D23" s="8"/>
      <c r="E23" s="8"/>
      <c r="F23" s="8"/>
    </row>
    <row r="24" spans="1:6" x14ac:dyDescent="0.3">
      <c r="A24" s="40" t="s">
        <v>120</v>
      </c>
      <c r="B24" s="8"/>
      <c r="C24" s="8"/>
      <c r="D24" s="8"/>
      <c r="E24" s="8"/>
      <c r="F24" s="8"/>
    </row>
    <row r="25" spans="1:6" x14ac:dyDescent="0.3">
      <c r="A25" s="8" t="s">
        <v>125</v>
      </c>
      <c r="B25" s="8">
        <f>'FSA-Mortgage'!A24+'Trad-Mortgage'!A24</f>
        <v>365396.60535230237</v>
      </c>
      <c r="C25" s="8">
        <f>'FSA-Mortgage'!A36+'Trad-Mortgage'!A36</f>
        <v>355846.63598547719</v>
      </c>
      <c r="D25" s="8">
        <f>'FSA-Mortgage'!A48+'Trad-Mortgage'!A48</f>
        <v>345836.35967277741</v>
      </c>
      <c r="E25" s="8">
        <f>'FSA-Mortgage'!A60+'Trad-Mortgage'!A60</f>
        <v>335341.10234492837</v>
      </c>
      <c r="F25" s="8">
        <f>'FSA-Mortgage'!A72+'Trad-Mortgage'!A72</f>
        <v>324334.77540940058</v>
      </c>
    </row>
    <row r="26" spans="1:6" ht="15" thickBot="1" x14ac:dyDescent="0.35">
      <c r="A26" s="12"/>
      <c r="B26" s="12"/>
      <c r="C26" s="12"/>
      <c r="D26" s="12"/>
      <c r="E26" s="12"/>
      <c r="F26" s="12"/>
    </row>
    <row r="27" spans="1:6" x14ac:dyDescent="0.3">
      <c r="A27" s="41" t="s">
        <v>126</v>
      </c>
      <c r="B27" s="36">
        <f>SUM(B18:B26)</f>
        <v>554619.7821552509</v>
      </c>
      <c r="C27" s="36">
        <f>SUM(C18:C26)</f>
        <v>518315.97803913447</v>
      </c>
      <c r="D27" s="36">
        <f>SUM(D18:D26)</f>
        <v>479617.83009990293</v>
      </c>
      <c r="E27" s="36">
        <f>SUM(E18:E26)</f>
        <v>438360.85258604679</v>
      </c>
      <c r="F27" s="36">
        <f>SUM(F18:F26)</f>
        <v>394369.03822498862</v>
      </c>
    </row>
    <row r="28" spans="1:6" x14ac:dyDescent="0.3">
      <c r="A28" s="40" t="s">
        <v>127</v>
      </c>
      <c r="B28" s="8">
        <f>B14-B27</f>
        <v>76229.817844749079</v>
      </c>
      <c r="C28" s="8">
        <f>C14-C27</f>
        <v>122639.12196086551</v>
      </c>
      <c r="D28" s="8">
        <f>D14-D27</f>
        <v>151410.51990009705</v>
      </c>
      <c r="E28" s="8">
        <f>E14-E27</f>
        <v>181795.36241395317</v>
      </c>
      <c r="F28" s="8">
        <f>F14-F27</f>
        <v>214839.4192750114</v>
      </c>
    </row>
  </sheetData>
  <printOptions gridLines="1" gridLinesSet="0"/>
  <pageMargins left="0.7" right="0.7" top="0.75" bottom="0.75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71"/>
  <sheetViews>
    <sheetView workbookViewId="0">
      <selection activeCell="A23" sqref="A23"/>
    </sheetView>
  </sheetViews>
  <sheetFormatPr defaultRowHeight="13.2" x14ac:dyDescent="0.25"/>
  <cols>
    <col min="1" max="1" width="27.33203125" style="27" customWidth="1"/>
    <col min="2" max="2" width="15" style="27" customWidth="1"/>
    <col min="3" max="3" width="14.5546875" style="27" customWidth="1"/>
    <col min="4" max="4" width="11.6640625" style="27" customWidth="1"/>
    <col min="5" max="5" width="14" style="27" customWidth="1"/>
    <col min="6" max="256" width="11.6640625" style="27" customWidth="1"/>
    <col min="257" max="257" width="27.33203125" style="27" customWidth="1"/>
    <col min="258" max="258" width="15" style="27" customWidth="1"/>
    <col min="259" max="259" width="14.5546875" style="27" customWidth="1"/>
    <col min="260" max="260" width="11.6640625" style="27" customWidth="1"/>
    <col min="261" max="261" width="14" style="27" customWidth="1"/>
    <col min="262" max="512" width="11.6640625" style="27" customWidth="1"/>
    <col min="513" max="513" width="27.33203125" style="27" customWidth="1"/>
    <col min="514" max="514" width="15" style="27" customWidth="1"/>
    <col min="515" max="515" width="14.5546875" style="27" customWidth="1"/>
    <col min="516" max="516" width="11.6640625" style="27" customWidth="1"/>
    <col min="517" max="517" width="14" style="27" customWidth="1"/>
    <col min="518" max="768" width="11.6640625" style="27" customWidth="1"/>
    <col min="769" max="769" width="27.33203125" style="27" customWidth="1"/>
    <col min="770" max="770" width="15" style="27" customWidth="1"/>
    <col min="771" max="771" width="14.5546875" style="27" customWidth="1"/>
    <col min="772" max="772" width="11.6640625" style="27" customWidth="1"/>
    <col min="773" max="773" width="14" style="27" customWidth="1"/>
    <col min="774" max="1024" width="11.6640625" style="27" customWidth="1"/>
    <col min="1025" max="1025" width="27.33203125" style="27" customWidth="1"/>
    <col min="1026" max="1026" width="15" style="27" customWidth="1"/>
    <col min="1027" max="1027" width="14.5546875" style="27" customWidth="1"/>
    <col min="1028" max="1028" width="11.6640625" style="27" customWidth="1"/>
    <col min="1029" max="1029" width="14" style="27" customWidth="1"/>
    <col min="1030" max="1280" width="11.6640625" style="27" customWidth="1"/>
    <col min="1281" max="1281" width="27.33203125" style="27" customWidth="1"/>
    <col min="1282" max="1282" width="15" style="27" customWidth="1"/>
    <col min="1283" max="1283" width="14.5546875" style="27" customWidth="1"/>
    <col min="1284" max="1284" width="11.6640625" style="27" customWidth="1"/>
    <col min="1285" max="1285" width="14" style="27" customWidth="1"/>
    <col min="1286" max="1536" width="11.6640625" style="27" customWidth="1"/>
    <col min="1537" max="1537" width="27.33203125" style="27" customWidth="1"/>
    <col min="1538" max="1538" width="15" style="27" customWidth="1"/>
    <col min="1539" max="1539" width="14.5546875" style="27" customWidth="1"/>
    <col min="1540" max="1540" width="11.6640625" style="27" customWidth="1"/>
    <col min="1541" max="1541" width="14" style="27" customWidth="1"/>
    <col min="1542" max="1792" width="11.6640625" style="27" customWidth="1"/>
    <col min="1793" max="1793" width="27.33203125" style="27" customWidth="1"/>
    <col min="1794" max="1794" width="15" style="27" customWidth="1"/>
    <col min="1795" max="1795" width="14.5546875" style="27" customWidth="1"/>
    <col min="1796" max="1796" width="11.6640625" style="27" customWidth="1"/>
    <col min="1797" max="1797" width="14" style="27" customWidth="1"/>
    <col min="1798" max="2048" width="11.6640625" style="27" customWidth="1"/>
    <col min="2049" max="2049" width="27.33203125" style="27" customWidth="1"/>
    <col min="2050" max="2050" width="15" style="27" customWidth="1"/>
    <col min="2051" max="2051" width="14.5546875" style="27" customWidth="1"/>
    <col min="2052" max="2052" width="11.6640625" style="27" customWidth="1"/>
    <col min="2053" max="2053" width="14" style="27" customWidth="1"/>
    <col min="2054" max="2304" width="11.6640625" style="27" customWidth="1"/>
    <col min="2305" max="2305" width="27.33203125" style="27" customWidth="1"/>
    <col min="2306" max="2306" width="15" style="27" customWidth="1"/>
    <col min="2307" max="2307" width="14.5546875" style="27" customWidth="1"/>
    <col min="2308" max="2308" width="11.6640625" style="27" customWidth="1"/>
    <col min="2309" max="2309" width="14" style="27" customWidth="1"/>
    <col min="2310" max="2560" width="11.6640625" style="27" customWidth="1"/>
    <col min="2561" max="2561" width="27.33203125" style="27" customWidth="1"/>
    <col min="2562" max="2562" width="15" style="27" customWidth="1"/>
    <col min="2563" max="2563" width="14.5546875" style="27" customWidth="1"/>
    <col min="2564" max="2564" width="11.6640625" style="27" customWidth="1"/>
    <col min="2565" max="2565" width="14" style="27" customWidth="1"/>
    <col min="2566" max="2816" width="11.6640625" style="27" customWidth="1"/>
    <col min="2817" max="2817" width="27.33203125" style="27" customWidth="1"/>
    <col min="2818" max="2818" width="15" style="27" customWidth="1"/>
    <col min="2819" max="2819" width="14.5546875" style="27" customWidth="1"/>
    <col min="2820" max="2820" width="11.6640625" style="27" customWidth="1"/>
    <col min="2821" max="2821" width="14" style="27" customWidth="1"/>
    <col min="2822" max="3072" width="11.6640625" style="27" customWidth="1"/>
    <col min="3073" max="3073" width="27.33203125" style="27" customWidth="1"/>
    <col min="3074" max="3074" width="15" style="27" customWidth="1"/>
    <col min="3075" max="3075" width="14.5546875" style="27" customWidth="1"/>
    <col min="3076" max="3076" width="11.6640625" style="27" customWidth="1"/>
    <col min="3077" max="3077" width="14" style="27" customWidth="1"/>
    <col min="3078" max="3328" width="11.6640625" style="27" customWidth="1"/>
    <col min="3329" max="3329" width="27.33203125" style="27" customWidth="1"/>
    <col min="3330" max="3330" width="15" style="27" customWidth="1"/>
    <col min="3331" max="3331" width="14.5546875" style="27" customWidth="1"/>
    <col min="3332" max="3332" width="11.6640625" style="27" customWidth="1"/>
    <col min="3333" max="3333" width="14" style="27" customWidth="1"/>
    <col min="3334" max="3584" width="11.6640625" style="27" customWidth="1"/>
    <col min="3585" max="3585" width="27.33203125" style="27" customWidth="1"/>
    <col min="3586" max="3586" width="15" style="27" customWidth="1"/>
    <col min="3587" max="3587" width="14.5546875" style="27" customWidth="1"/>
    <col min="3588" max="3588" width="11.6640625" style="27" customWidth="1"/>
    <col min="3589" max="3589" width="14" style="27" customWidth="1"/>
    <col min="3590" max="3840" width="11.6640625" style="27" customWidth="1"/>
    <col min="3841" max="3841" width="27.33203125" style="27" customWidth="1"/>
    <col min="3842" max="3842" width="15" style="27" customWidth="1"/>
    <col min="3843" max="3843" width="14.5546875" style="27" customWidth="1"/>
    <col min="3844" max="3844" width="11.6640625" style="27" customWidth="1"/>
    <col min="3845" max="3845" width="14" style="27" customWidth="1"/>
    <col min="3846" max="4096" width="11.6640625" style="27" customWidth="1"/>
    <col min="4097" max="4097" width="27.33203125" style="27" customWidth="1"/>
    <col min="4098" max="4098" width="15" style="27" customWidth="1"/>
    <col min="4099" max="4099" width="14.5546875" style="27" customWidth="1"/>
    <col min="4100" max="4100" width="11.6640625" style="27" customWidth="1"/>
    <col min="4101" max="4101" width="14" style="27" customWidth="1"/>
    <col min="4102" max="4352" width="11.6640625" style="27" customWidth="1"/>
    <col min="4353" max="4353" width="27.33203125" style="27" customWidth="1"/>
    <col min="4354" max="4354" width="15" style="27" customWidth="1"/>
    <col min="4355" max="4355" width="14.5546875" style="27" customWidth="1"/>
    <col min="4356" max="4356" width="11.6640625" style="27" customWidth="1"/>
    <col min="4357" max="4357" width="14" style="27" customWidth="1"/>
    <col min="4358" max="4608" width="11.6640625" style="27" customWidth="1"/>
    <col min="4609" max="4609" width="27.33203125" style="27" customWidth="1"/>
    <col min="4610" max="4610" width="15" style="27" customWidth="1"/>
    <col min="4611" max="4611" width="14.5546875" style="27" customWidth="1"/>
    <col min="4612" max="4612" width="11.6640625" style="27" customWidth="1"/>
    <col min="4613" max="4613" width="14" style="27" customWidth="1"/>
    <col min="4614" max="4864" width="11.6640625" style="27" customWidth="1"/>
    <col min="4865" max="4865" width="27.33203125" style="27" customWidth="1"/>
    <col min="4866" max="4866" width="15" style="27" customWidth="1"/>
    <col min="4867" max="4867" width="14.5546875" style="27" customWidth="1"/>
    <col min="4868" max="4868" width="11.6640625" style="27" customWidth="1"/>
    <col min="4869" max="4869" width="14" style="27" customWidth="1"/>
    <col min="4870" max="5120" width="11.6640625" style="27" customWidth="1"/>
    <col min="5121" max="5121" width="27.33203125" style="27" customWidth="1"/>
    <col min="5122" max="5122" width="15" style="27" customWidth="1"/>
    <col min="5123" max="5123" width="14.5546875" style="27" customWidth="1"/>
    <col min="5124" max="5124" width="11.6640625" style="27" customWidth="1"/>
    <col min="5125" max="5125" width="14" style="27" customWidth="1"/>
    <col min="5126" max="5376" width="11.6640625" style="27" customWidth="1"/>
    <col min="5377" max="5377" width="27.33203125" style="27" customWidth="1"/>
    <col min="5378" max="5378" width="15" style="27" customWidth="1"/>
    <col min="5379" max="5379" width="14.5546875" style="27" customWidth="1"/>
    <col min="5380" max="5380" width="11.6640625" style="27" customWidth="1"/>
    <col min="5381" max="5381" width="14" style="27" customWidth="1"/>
    <col min="5382" max="5632" width="11.6640625" style="27" customWidth="1"/>
    <col min="5633" max="5633" width="27.33203125" style="27" customWidth="1"/>
    <col min="5634" max="5634" width="15" style="27" customWidth="1"/>
    <col min="5635" max="5635" width="14.5546875" style="27" customWidth="1"/>
    <col min="5636" max="5636" width="11.6640625" style="27" customWidth="1"/>
    <col min="5637" max="5637" width="14" style="27" customWidth="1"/>
    <col min="5638" max="5888" width="11.6640625" style="27" customWidth="1"/>
    <col min="5889" max="5889" width="27.33203125" style="27" customWidth="1"/>
    <col min="5890" max="5890" width="15" style="27" customWidth="1"/>
    <col min="5891" max="5891" width="14.5546875" style="27" customWidth="1"/>
    <col min="5892" max="5892" width="11.6640625" style="27" customWidth="1"/>
    <col min="5893" max="5893" width="14" style="27" customWidth="1"/>
    <col min="5894" max="6144" width="11.6640625" style="27" customWidth="1"/>
    <col min="6145" max="6145" width="27.33203125" style="27" customWidth="1"/>
    <col min="6146" max="6146" width="15" style="27" customWidth="1"/>
    <col min="6147" max="6147" width="14.5546875" style="27" customWidth="1"/>
    <col min="6148" max="6148" width="11.6640625" style="27" customWidth="1"/>
    <col min="6149" max="6149" width="14" style="27" customWidth="1"/>
    <col min="6150" max="6400" width="11.6640625" style="27" customWidth="1"/>
    <col min="6401" max="6401" width="27.33203125" style="27" customWidth="1"/>
    <col min="6402" max="6402" width="15" style="27" customWidth="1"/>
    <col min="6403" max="6403" width="14.5546875" style="27" customWidth="1"/>
    <col min="6404" max="6404" width="11.6640625" style="27" customWidth="1"/>
    <col min="6405" max="6405" width="14" style="27" customWidth="1"/>
    <col min="6406" max="6656" width="11.6640625" style="27" customWidth="1"/>
    <col min="6657" max="6657" width="27.33203125" style="27" customWidth="1"/>
    <col min="6658" max="6658" width="15" style="27" customWidth="1"/>
    <col min="6659" max="6659" width="14.5546875" style="27" customWidth="1"/>
    <col min="6660" max="6660" width="11.6640625" style="27" customWidth="1"/>
    <col min="6661" max="6661" width="14" style="27" customWidth="1"/>
    <col min="6662" max="6912" width="11.6640625" style="27" customWidth="1"/>
    <col min="6913" max="6913" width="27.33203125" style="27" customWidth="1"/>
    <col min="6914" max="6914" width="15" style="27" customWidth="1"/>
    <col min="6915" max="6915" width="14.5546875" style="27" customWidth="1"/>
    <col min="6916" max="6916" width="11.6640625" style="27" customWidth="1"/>
    <col min="6917" max="6917" width="14" style="27" customWidth="1"/>
    <col min="6918" max="7168" width="11.6640625" style="27" customWidth="1"/>
    <col min="7169" max="7169" width="27.33203125" style="27" customWidth="1"/>
    <col min="7170" max="7170" width="15" style="27" customWidth="1"/>
    <col min="7171" max="7171" width="14.5546875" style="27" customWidth="1"/>
    <col min="7172" max="7172" width="11.6640625" style="27" customWidth="1"/>
    <col min="7173" max="7173" width="14" style="27" customWidth="1"/>
    <col min="7174" max="7424" width="11.6640625" style="27" customWidth="1"/>
    <col min="7425" max="7425" width="27.33203125" style="27" customWidth="1"/>
    <col min="7426" max="7426" width="15" style="27" customWidth="1"/>
    <col min="7427" max="7427" width="14.5546875" style="27" customWidth="1"/>
    <col min="7428" max="7428" width="11.6640625" style="27" customWidth="1"/>
    <col min="7429" max="7429" width="14" style="27" customWidth="1"/>
    <col min="7430" max="7680" width="11.6640625" style="27" customWidth="1"/>
    <col min="7681" max="7681" width="27.33203125" style="27" customWidth="1"/>
    <col min="7682" max="7682" width="15" style="27" customWidth="1"/>
    <col min="7683" max="7683" width="14.5546875" style="27" customWidth="1"/>
    <col min="7684" max="7684" width="11.6640625" style="27" customWidth="1"/>
    <col min="7685" max="7685" width="14" style="27" customWidth="1"/>
    <col min="7686" max="7936" width="11.6640625" style="27" customWidth="1"/>
    <col min="7937" max="7937" width="27.33203125" style="27" customWidth="1"/>
    <col min="7938" max="7938" width="15" style="27" customWidth="1"/>
    <col min="7939" max="7939" width="14.5546875" style="27" customWidth="1"/>
    <col min="7940" max="7940" width="11.6640625" style="27" customWidth="1"/>
    <col min="7941" max="7941" width="14" style="27" customWidth="1"/>
    <col min="7942" max="8192" width="11.6640625" style="27" customWidth="1"/>
    <col min="8193" max="8193" width="27.33203125" style="27" customWidth="1"/>
    <col min="8194" max="8194" width="15" style="27" customWidth="1"/>
    <col min="8195" max="8195" width="14.5546875" style="27" customWidth="1"/>
    <col min="8196" max="8196" width="11.6640625" style="27" customWidth="1"/>
    <col min="8197" max="8197" width="14" style="27" customWidth="1"/>
    <col min="8198" max="8448" width="11.6640625" style="27" customWidth="1"/>
    <col min="8449" max="8449" width="27.33203125" style="27" customWidth="1"/>
    <col min="8450" max="8450" width="15" style="27" customWidth="1"/>
    <col min="8451" max="8451" width="14.5546875" style="27" customWidth="1"/>
    <col min="8452" max="8452" width="11.6640625" style="27" customWidth="1"/>
    <col min="8453" max="8453" width="14" style="27" customWidth="1"/>
    <col min="8454" max="8704" width="11.6640625" style="27" customWidth="1"/>
    <col min="8705" max="8705" width="27.33203125" style="27" customWidth="1"/>
    <col min="8706" max="8706" width="15" style="27" customWidth="1"/>
    <col min="8707" max="8707" width="14.5546875" style="27" customWidth="1"/>
    <col min="8708" max="8708" width="11.6640625" style="27" customWidth="1"/>
    <col min="8709" max="8709" width="14" style="27" customWidth="1"/>
    <col min="8710" max="8960" width="11.6640625" style="27" customWidth="1"/>
    <col min="8961" max="8961" width="27.33203125" style="27" customWidth="1"/>
    <col min="8962" max="8962" width="15" style="27" customWidth="1"/>
    <col min="8963" max="8963" width="14.5546875" style="27" customWidth="1"/>
    <col min="8964" max="8964" width="11.6640625" style="27" customWidth="1"/>
    <col min="8965" max="8965" width="14" style="27" customWidth="1"/>
    <col min="8966" max="9216" width="11.6640625" style="27" customWidth="1"/>
    <col min="9217" max="9217" width="27.33203125" style="27" customWidth="1"/>
    <col min="9218" max="9218" width="15" style="27" customWidth="1"/>
    <col min="9219" max="9219" width="14.5546875" style="27" customWidth="1"/>
    <col min="9220" max="9220" width="11.6640625" style="27" customWidth="1"/>
    <col min="9221" max="9221" width="14" style="27" customWidth="1"/>
    <col min="9222" max="9472" width="11.6640625" style="27" customWidth="1"/>
    <col min="9473" max="9473" width="27.33203125" style="27" customWidth="1"/>
    <col min="9474" max="9474" width="15" style="27" customWidth="1"/>
    <col min="9475" max="9475" width="14.5546875" style="27" customWidth="1"/>
    <col min="9476" max="9476" width="11.6640625" style="27" customWidth="1"/>
    <col min="9477" max="9477" width="14" style="27" customWidth="1"/>
    <col min="9478" max="9728" width="11.6640625" style="27" customWidth="1"/>
    <col min="9729" max="9729" width="27.33203125" style="27" customWidth="1"/>
    <col min="9730" max="9730" width="15" style="27" customWidth="1"/>
    <col min="9731" max="9731" width="14.5546875" style="27" customWidth="1"/>
    <col min="9732" max="9732" width="11.6640625" style="27" customWidth="1"/>
    <col min="9733" max="9733" width="14" style="27" customWidth="1"/>
    <col min="9734" max="9984" width="11.6640625" style="27" customWidth="1"/>
    <col min="9985" max="9985" width="27.33203125" style="27" customWidth="1"/>
    <col min="9986" max="9986" width="15" style="27" customWidth="1"/>
    <col min="9987" max="9987" width="14.5546875" style="27" customWidth="1"/>
    <col min="9988" max="9988" width="11.6640625" style="27" customWidth="1"/>
    <col min="9989" max="9989" width="14" style="27" customWidth="1"/>
    <col min="9990" max="10240" width="11.6640625" style="27" customWidth="1"/>
    <col min="10241" max="10241" width="27.33203125" style="27" customWidth="1"/>
    <col min="10242" max="10242" width="15" style="27" customWidth="1"/>
    <col min="10243" max="10243" width="14.5546875" style="27" customWidth="1"/>
    <col min="10244" max="10244" width="11.6640625" style="27" customWidth="1"/>
    <col min="10245" max="10245" width="14" style="27" customWidth="1"/>
    <col min="10246" max="10496" width="11.6640625" style="27" customWidth="1"/>
    <col min="10497" max="10497" width="27.33203125" style="27" customWidth="1"/>
    <col min="10498" max="10498" width="15" style="27" customWidth="1"/>
    <col min="10499" max="10499" width="14.5546875" style="27" customWidth="1"/>
    <col min="10500" max="10500" width="11.6640625" style="27" customWidth="1"/>
    <col min="10501" max="10501" width="14" style="27" customWidth="1"/>
    <col min="10502" max="10752" width="11.6640625" style="27" customWidth="1"/>
    <col min="10753" max="10753" width="27.33203125" style="27" customWidth="1"/>
    <col min="10754" max="10754" width="15" style="27" customWidth="1"/>
    <col min="10755" max="10755" width="14.5546875" style="27" customWidth="1"/>
    <col min="10756" max="10756" width="11.6640625" style="27" customWidth="1"/>
    <col min="10757" max="10757" width="14" style="27" customWidth="1"/>
    <col min="10758" max="11008" width="11.6640625" style="27" customWidth="1"/>
    <col min="11009" max="11009" width="27.33203125" style="27" customWidth="1"/>
    <col min="11010" max="11010" width="15" style="27" customWidth="1"/>
    <col min="11011" max="11011" width="14.5546875" style="27" customWidth="1"/>
    <col min="11012" max="11012" width="11.6640625" style="27" customWidth="1"/>
    <col min="11013" max="11013" width="14" style="27" customWidth="1"/>
    <col min="11014" max="11264" width="11.6640625" style="27" customWidth="1"/>
    <col min="11265" max="11265" width="27.33203125" style="27" customWidth="1"/>
    <col min="11266" max="11266" width="15" style="27" customWidth="1"/>
    <col min="11267" max="11267" width="14.5546875" style="27" customWidth="1"/>
    <col min="11268" max="11268" width="11.6640625" style="27" customWidth="1"/>
    <col min="11269" max="11269" width="14" style="27" customWidth="1"/>
    <col min="11270" max="11520" width="11.6640625" style="27" customWidth="1"/>
    <col min="11521" max="11521" width="27.33203125" style="27" customWidth="1"/>
    <col min="11522" max="11522" width="15" style="27" customWidth="1"/>
    <col min="11523" max="11523" width="14.5546875" style="27" customWidth="1"/>
    <col min="11524" max="11524" width="11.6640625" style="27" customWidth="1"/>
    <col min="11525" max="11525" width="14" style="27" customWidth="1"/>
    <col min="11526" max="11776" width="11.6640625" style="27" customWidth="1"/>
    <col min="11777" max="11777" width="27.33203125" style="27" customWidth="1"/>
    <col min="11778" max="11778" width="15" style="27" customWidth="1"/>
    <col min="11779" max="11779" width="14.5546875" style="27" customWidth="1"/>
    <col min="11780" max="11780" width="11.6640625" style="27" customWidth="1"/>
    <col min="11781" max="11781" width="14" style="27" customWidth="1"/>
    <col min="11782" max="12032" width="11.6640625" style="27" customWidth="1"/>
    <col min="12033" max="12033" width="27.33203125" style="27" customWidth="1"/>
    <col min="12034" max="12034" width="15" style="27" customWidth="1"/>
    <col min="12035" max="12035" width="14.5546875" style="27" customWidth="1"/>
    <col min="12036" max="12036" width="11.6640625" style="27" customWidth="1"/>
    <col min="12037" max="12037" width="14" style="27" customWidth="1"/>
    <col min="12038" max="12288" width="11.6640625" style="27" customWidth="1"/>
    <col min="12289" max="12289" width="27.33203125" style="27" customWidth="1"/>
    <col min="12290" max="12290" width="15" style="27" customWidth="1"/>
    <col min="12291" max="12291" width="14.5546875" style="27" customWidth="1"/>
    <col min="12292" max="12292" width="11.6640625" style="27" customWidth="1"/>
    <col min="12293" max="12293" width="14" style="27" customWidth="1"/>
    <col min="12294" max="12544" width="11.6640625" style="27" customWidth="1"/>
    <col min="12545" max="12545" width="27.33203125" style="27" customWidth="1"/>
    <col min="12546" max="12546" width="15" style="27" customWidth="1"/>
    <col min="12547" max="12547" width="14.5546875" style="27" customWidth="1"/>
    <col min="12548" max="12548" width="11.6640625" style="27" customWidth="1"/>
    <col min="12549" max="12549" width="14" style="27" customWidth="1"/>
    <col min="12550" max="12800" width="11.6640625" style="27" customWidth="1"/>
    <col min="12801" max="12801" width="27.33203125" style="27" customWidth="1"/>
    <col min="12802" max="12802" width="15" style="27" customWidth="1"/>
    <col min="12803" max="12803" width="14.5546875" style="27" customWidth="1"/>
    <col min="12804" max="12804" width="11.6640625" style="27" customWidth="1"/>
    <col min="12805" max="12805" width="14" style="27" customWidth="1"/>
    <col min="12806" max="13056" width="11.6640625" style="27" customWidth="1"/>
    <col min="13057" max="13057" width="27.33203125" style="27" customWidth="1"/>
    <col min="13058" max="13058" width="15" style="27" customWidth="1"/>
    <col min="13059" max="13059" width="14.5546875" style="27" customWidth="1"/>
    <col min="13060" max="13060" width="11.6640625" style="27" customWidth="1"/>
    <col min="13061" max="13061" width="14" style="27" customWidth="1"/>
    <col min="13062" max="13312" width="11.6640625" style="27" customWidth="1"/>
    <col min="13313" max="13313" width="27.33203125" style="27" customWidth="1"/>
    <col min="13314" max="13314" width="15" style="27" customWidth="1"/>
    <col min="13315" max="13315" width="14.5546875" style="27" customWidth="1"/>
    <col min="13316" max="13316" width="11.6640625" style="27" customWidth="1"/>
    <col min="13317" max="13317" width="14" style="27" customWidth="1"/>
    <col min="13318" max="13568" width="11.6640625" style="27" customWidth="1"/>
    <col min="13569" max="13569" width="27.33203125" style="27" customWidth="1"/>
    <col min="13570" max="13570" width="15" style="27" customWidth="1"/>
    <col min="13571" max="13571" width="14.5546875" style="27" customWidth="1"/>
    <col min="13572" max="13572" width="11.6640625" style="27" customWidth="1"/>
    <col min="13573" max="13573" width="14" style="27" customWidth="1"/>
    <col min="13574" max="13824" width="11.6640625" style="27" customWidth="1"/>
    <col min="13825" max="13825" width="27.33203125" style="27" customWidth="1"/>
    <col min="13826" max="13826" width="15" style="27" customWidth="1"/>
    <col min="13827" max="13827" width="14.5546875" style="27" customWidth="1"/>
    <col min="13828" max="13828" width="11.6640625" style="27" customWidth="1"/>
    <col min="13829" max="13829" width="14" style="27" customWidth="1"/>
    <col min="13830" max="14080" width="11.6640625" style="27" customWidth="1"/>
    <col min="14081" max="14081" width="27.33203125" style="27" customWidth="1"/>
    <col min="14082" max="14082" width="15" style="27" customWidth="1"/>
    <col min="14083" max="14083" width="14.5546875" style="27" customWidth="1"/>
    <col min="14084" max="14084" width="11.6640625" style="27" customWidth="1"/>
    <col min="14085" max="14085" width="14" style="27" customWidth="1"/>
    <col min="14086" max="14336" width="11.6640625" style="27" customWidth="1"/>
    <col min="14337" max="14337" width="27.33203125" style="27" customWidth="1"/>
    <col min="14338" max="14338" width="15" style="27" customWidth="1"/>
    <col min="14339" max="14339" width="14.5546875" style="27" customWidth="1"/>
    <col min="14340" max="14340" width="11.6640625" style="27" customWidth="1"/>
    <col min="14341" max="14341" width="14" style="27" customWidth="1"/>
    <col min="14342" max="14592" width="11.6640625" style="27" customWidth="1"/>
    <col min="14593" max="14593" width="27.33203125" style="27" customWidth="1"/>
    <col min="14594" max="14594" width="15" style="27" customWidth="1"/>
    <col min="14595" max="14595" width="14.5546875" style="27" customWidth="1"/>
    <col min="14596" max="14596" width="11.6640625" style="27" customWidth="1"/>
    <col min="14597" max="14597" width="14" style="27" customWidth="1"/>
    <col min="14598" max="14848" width="11.6640625" style="27" customWidth="1"/>
    <col min="14849" max="14849" width="27.33203125" style="27" customWidth="1"/>
    <col min="14850" max="14850" width="15" style="27" customWidth="1"/>
    <col min="14851" max="14851" width="14.5546875" style="27" customWidth="1"/>
    <col min="14852" max="14852" width="11.6640625" style="27" customWidth="1"/>
    <col min="14853" max="14853" width="14" style="27" customWidth="1"/>
    <col min="14854" max="15104" width="11.6640625" style="27" customWidth="1"/>
    <col min="15105" max="15105" width="27.33203125" style="27" customWidth="1"/>
    <col min="15106" max="15106" width="15" style="27" customWidth="1"/>
    <col min="15107" max="15107" width="14.5546875" style="27" customWidth="1"/>
    <col min="15108" max="15108" width="11.6640625" style="27" customWidth="1"/>
    <col min="15109" max="15109" width="14" style="27" customWidth="1"/>
    <col min="15110" max="15360" width="11.6640625" style="27" customWidth="1"/>
    <col min="15361" max="15361" width="27.33203125" style="27" customWidth="1"/>
    <col min="15362" max="15362" width="15" style="27" customWidth="1"/>
    <col min="15363" max="15363" width="14.5546875" style="27" customWidth="1"/>
    <col min="15364" max="15364" width="11.6640625" style="27" customWidth="1"/>
    <col min="15365" max="15365" width="14" style="27" customWidth="1"/>
    <col min="15366" max="15616" width="11.6640625" style="27" customWidth="1"/>
    <col min="15617" max="15617" width="27.33203125" style="27" customWidth="1"/>
    <col min="15618" max="15618" width="15" style="27" customWidth="1"/>
    <col min="15619" max="15619" width="14.5546875" style="27" customWidth="1"/>
    <col min="15620" max="15620" width="11.6640625" style="27" customWidth="1"/>
    <col min="15621" max="15621" width="14" style="27" customWidth="1"/>
    <col min="15622" max="15872" width="11.6640625" style="27" customWidth="1"/>
    <col min="15873" max="15873" width="27.33203125" style="27" customWidth="1"/>
    <col min="15874" max="15874" width="15" style="27" customWidth="1"/>
    <col min="15875" max="15875" width="14.5546875" style="27" customWidth="1"/>
    <col min="15876" max="15876" width="11.6640625" style="27" customWidth="1"/>
    <col min="15877" max="15877" width="14" style="27" customWidth="1"/>
    <col min="15878" max="16128" width="11.6640625" style="27" customWidth="1"/>
    <col min="16129" max="16129" width="27.33203125" style="27" customWidth="1"/>
    <col min="16130" max="16130" width="15" style="27" customWidth="1"/>
    <col min="16131" max="16131" width="14.5546875" style="27" customWidth="1"/>
    <col min="16132" max="16132" width="11.6640625" style="27" customWidth="1"/>
    <col min="16133" max="16133" width="14" style="27" customWidth="1"/>
    <col min="16134" max="16384" width="11.6640625" style="27" customWidth="1"/>
  </cols>
  <sheetData>
    <row r="1" spans="1:5" x14ac:dyDescent="0.25">
      <c r="A1" s="28" t="s">
        <v>128</v>
      </c>
      <c r="B1" s="29">
        <v>360</v>
      </c>
      <c r="C1" s="27" t="s">
        <v>129</v>
      </c>
    </row>
    <row r="2" spans="1:5" x14ac:dyDescent="0.25">
      <c r="A2" s="28" t="s">
        <v>130</v>
      </c>
      <c r="B2" s="30">
        <v>2.8500000000000001E-2</v>
      </c>
    </row>
    <row r="3" spans="1:5" x14ac:dyDescent="0.25">
      <c r="A3" s="28" t="s">
        <v>131</v>
      </c>
      <c r="B3" s="31">
        <v>177750</v>
      </c>
    </row>
    <row r="4" spans="1:5" x14ac:dyDescent="0.25">
      <c r="A4" s="28" t="s">
        <v>132</v>
      </c>
      <c r="B4" s="31">
        <v>0</v>
      </c>
    </row>
    <row r="6" spans="1:5" x14ac:dyDescent="0.25">
      <c r="A6" s="28" t="s">
        <v>133</v>
      </c>
      <c r="B6" s="32">
        <f>B3*(((1-(1+B2/12))/(1-(1+B2/12)^B1))+B2/12)</f>
        <v>735.09825091204846</v>
      </c>
    </row>
    <row r="7" spans="1:5" x14ac:dyDescent="0.25">
      <c r="A7" s="28" t="s">
        <v>134</v>
      </c>
      <c r="B7" s="32">
        <f>B6+B4</f>
        <v>735.09825091204846</v>
      </c>
    </row>
    <row r="8" spans="1:5" x14ac:dyDescent="0.25">
      <c r="A8" s="28" t="s">
        <v>135</v>
      </c>
      <c r="B8" s="32">
        <f>SUM(B12:B997)</f>
        <v>86885.370328334553</v>
      </c>
    </row>
    <row r="10" spans="1:5" x14ac:dyDescent="0.25">
      <c r="A10" s="28" t="s">
        <v>136</v>
      </c>
      <c r="B10" s="28" t="s">
        <v>137</v>
      </c>
      <c r="C10" s="28" t="s">
        <v>131</v>
      </c>
      <c r="D10" s="28" t="s">
        <v>138</v>
      </c>
      <c r="E10" s="28" t="s">
        <v>139</v>
      </c>
    </row>
    <row r="11" spans="1:5" x14ac:dyDescent="0.25">
      <c r="A11" s="32">
        <f>B3</f>
        <v>177750</v>
      </c>
    </row>
    <row r="12" spans="1:5" x14ac:dyDescent="0.25">
      <c r="A12" s="32">
        <f t="shared" ref="A12:A75" si="0">A11-C12-E12</f>
        <v>177437.05799908796</v>
      </c>
      <c r="B12" s="32">
        <f t="shared" ref="B12:B75" si="1">A11*$B$2/12</f>
        <v>422.15625</v>
      </c>
      <c r="C12" s="32">
        <f t="shared" ref="C12:C75" si="2">MIN(A11,$B$7-B12)</f>
        <v>312.94200091204846</v>
      </c>
      <c r="D12" s="27">
        <v>1</v>
      </c>
      <c r="E12" s="31"/>
    </row>
    <row r="13" spans="1:5" x14ac:dyDescent="0.25">
      <c r="A13" s="32">
        <f t="shared" si="0"/>
        <v>177123.37276092375</v>
      </c>
      <c r="B13" s="32">
        <f t="shared" si="1"/>
        <v>421.41301274783387</v>
      </c>
      <c r="C13" s="32">
        <f t="shared" si="2"/>
        <v>313.68523816421458</v>
      </c>
      <c r="D13" s="27">
        <v>2</v>
      </c>
      <c r="E13" s="31"/>
    </row>
    <row r="14" spans="1:5" x14ac:dyDescent="0.25">
      <c r="A14" s="32">
        <f t="shared" si="0"/>
        <v>176808.9425203189</v>
      </c>
      <c r="B14" s="32">
        <f t="shared" si="1"/>
        <v>420.66801030719392</v>
      </c>
      <c r="C14" s="32">
        <f t="shared" si="2"/>
        <v>314.43024060485453</v>
      </c>
      <c r="D14" s="27">
        <v>3</v>
      </c>
      <c r="E14" s="31"/>
    </row>
    <row r="15" spans="1:5" x14ac:dyDescent="0.25">
      <c r="A15" s="32">
        <f t="shared" si="0"/>
        <v>176493.76550789262</v>
      </c>
      <c r="B15" s="32">
        <f t="shared" si="1"/>
        <v>419.92123848575739</v>
      </c>
      <c r="C15" s="32">
        <f t="shared" si="2"/>
        <v>315.17701242629107</v>
      </c>
      <c r="D15" s="27">
        <v>4</v>
      </c>
      <c r="E15" s="31"/>
    </row>
    <row r="16" spans="1:5" x14ac:dyDescent="0.25">
      <c r="A16" s="32">
        <f t="shared" si="0"/>
        <v>176177.83995006181</v>
      </c>
      <c r="B16" s="32">
        <f t="shared" si="1"/>
        <v>419.17269308124497</v>
      </c>
      <c r="C16" s="32">
        <f t="shared" si="2"/>
        <v>315.92555783080348</v>
      </c>
      <c r="D16" s="27">
        <v>5</v>
      </c>
      <c r="E16" s="31"/>
    </row>
    <row r="17" spans="1:5" x14ac:dyDescent="0.25">
      <c r="A17" s="32">
        <f t="shared" si="0"/>
        <v>175861.16406903116</v>
      </c>
      <c r="B17" s="32">
        <f t="shared" si="1"/>
        <v>418.42236988139683</v>
      </c>
      <c r="C17" s="32">
        <f t="shared" si="2"/>
        <v>316.67588103065162</v>
      </c>
      <c r="D17" s="27">
        <v>6</v>
      </c>
      <c r="E17" s="31"/>
    </row>
    <row r="18" spans="1:5" x14ac:dyDescent="0.25">
      <c r="A18" s="32">
        <f t="shared" si="0"/>
        <v>175543.73608278306</v>
      </c>
      <c r="B18" s="32">
        <f t="shared" si="1"/>
        <v>417.67026466394901</v>
      </c>
      <c r="C18" s="32">
        <f t="shared" si="2"/>
        <v>317.42798624809944</v>
      </c>
      <c r="D18" s="27">
        <v>7</v>
      </c>
      <c r="E18" s="31"/>
    </row>
    <row r="19" spans="1:5" x14ac:dyDescent="0.25">
      <c r="A19" s="32">
        <f t="shared" si="0"/>
        <v>175225.55420506763</v>
      </c>
      <c r="B19" s="32">
        <f t="shared" si="1"/>
        <v>416.91637319660981</v>
      </c>
      <c r="C19" s="32">
        <f t="shared" si="2"/>
        <v>318.18187771543865</v>
      </c>
      <c r="D19" s="27">
        <v>8</v>
      </c>
      <c r="E19" s="31"/>
    </row>
    <row r="20" spans="1:5" x14ac:dyDescent="0.25">
      <c r="A20" s="32">
        <f t="shared" si="0"/>
        <v>174906.61664539261</v>
      </c>
      <c r="B20" s="32">
        <f t="shared" si="1"/>
        <v>416.16069123703568</v>
      </c>
      <c r="C20" s="32">
        <f t="shared" si="2"/>
        <v>318.93755967501278</v>
      </c>
      <c r="D20" s="27">
        <v>9</v>
      </c>
      <c r="E20" s="31"/>
    </row>
    <row r="21" spans="1:5" x14ac:dyDescent="0.25">
      <c r="A21" s="32">
        <f t="shared" si="0"/>
        <v>174586.92160901337</v>
      </c>
      <c r="B21" s="32">
        <f t="shared" si="1"/>
        <v>415.40321453280745</v>
      </c>
      <c r="C21" s="32">
        <f t="shared" si="2"/>
        <v>319.695036379241</v>
      </c>
      <c r="D21" s="27">
        <v>10</v>
      </c>
      <c r="E21" s="31"/>
    </row>
    <row r="22" spans="1:5" x14ac:dyDescent="0.25">
      <c r="A22" s="32">
        <f t="shared" si="0"/>
        <v>174266.46729692272</v>
      </c>
      <c r="B22" s="32">
        <f t="shared" si="1"/>
        <v>414.64393882140672</v>
      </c>
      <c r="C22" s="32">
        <f t="shared" si="2"/>
        <v>320.45431209064174</v>
      </c>
      <c r="D22" s="27">
        <v>11</v>
      </c>
      <c r="E22" s="31"/>
    </row>
    <row r="23" spans="1:5" x14ac:dyDescent="0.25">
      <c r="A23" s="32">
        <f t="shared" si="0"/>
        <v>173945.25190584088</v>
      </c>
      <c r="B23" s="32">
        <f t="shared" si="1"/>
        <v>413.88285983019153</v>
      </c>
      <c r="C23" s="32">
        <f t="shared" si="2"/>
        <v>321.21539108185692</v>
      </c>
      <c r="D23" s="27">
        <v>12</v>
      </c>
      <c r="E23" s="31"/>
    </row>
    <row r="24" spans="1:5" x14ac:dyDescent="0.25">
      <c r="A24" s="32">
        <f t="shared" si="0"/>
        <v>173623.27362820521</v>
      </c>
      <c r="B24" s="32">
        <f t="shared" si="1"/>
        <v>413.11997327637209</v>
      </c>
      <c r="C24" s="32">
        <f t="shared" si="2"/>
        <v>321.97827763567636</v>
      </c>
      <c r="D24" s="27">
        <v>13</v>
      </c>
      <c r="E24" s="31"/>
    </row>
    <row r="25" spans="1:5" x14ac:dyDescent="0.25">
      <c r="A25" s="32">
        <f t="shared" si="0"/>
        <v>173300.53065216015</v>
      </c>
      <c r="B25" s="32">
        <f t="shared" si="1"/>
        <v>412.35527486698737</v>
      </c>
      <c r="C25" s="32">
        <f t="shared" si="2"/>
        <v>322.74297604506108</v>
      </c>
      <c r="D25" s="27">
        <v>14</v>
      </c>
      <c r="E25" s="31"/>
    </row>
    <row r="26" spans="1:5" x14ac:dyDescent="0.25">
      <c r="A26" s="32">
        <f t="shared" si="0"/>
        <v>172977.02116154699</v>
      </c>
      <c r="B26" s="32">
        <f t="shared" si="1"/>
        <v>411.58876029888035</v>
      </c>
      <c r="C26" s="32">
        <f t="shared" si="2"/>
        <v>323.50949061316811</v>
      </c>
      <c r="D26" s="27">
        <v>15</v>
      </c>
      <c r="E26" s="31"/>
    </row>
    <row r="27" spans="1:5" x14ac:dyDescent="0.25">
      <c r="A27" s="32">
        <f t="shared" si="0"/>
        <v>172652.74333589361</v>
      </c>
      <c r="B27" s="32">
        <f t="shared" si="1"/>
        <v>410.82042525867411</v>
      </c>
      <c r="C27" s="32">
        <f t="shared" si="2"/>
        <v>324.27782565337435</v>
      </c>
      <c r="D27" s="27">
        <v>16</v>
      </c>
      <c r="E27" s="31"/>
    </row>
    <row r="28" spans="1:5" x14ac:dyDescent="0.25">
      <c r="A28" s="32">
        <f t="shared" si="0"/>
        <v>172327.6953504043</v>
      </c>
      <c r="B28" s="32">
        <f t="shared" si="1"/>
        <v>410.05026542274732</v>
      </c>
      <c r="C28" s="32">
        <f t="shared" si="2"/>
        <v>325.04798548930114</v>
      </c>
      <c r="D28" s="27">
        <v>17</v>
      </c>
      <c r="E28" s="31"/>
    </row>
    <row r="29" spans="1:5" x14ac:dyDescent="0.25">
      <c r="A29" s="32">
        <f t="shared" si="0"/>
        <v>172001.87537594946</v>
      </c>
      <c r="B29" s="32">
        <f t="shared" si="1"/>
        <v>409.27827645721027</v>
      </c>
      <c r="C29" s="32">
        <f t="shared" si="2"/>
        <v>325.81997445483819</v>
      </c>
      <c r="D29" s="27">
        <v>18</v>
      </c>
      <c r="E29" s="31"/>
    </row>
    <row r="30" spans="1:5" x14ac:dyDescent="0.25">
      <c r="A30" s="32">
        <f t="shared" si="0"/>
        <v>171675.2815790553</v>
      </c>
      <c r="B30" s="32">
        <f t="shared" si="1"/>
        <v>408.50445401787994</v>
      </c>
      <c r="C30" s="32">
        <f t="shared" si="2"/>
        <v>326.59379689416852</v>
      </c>
      <c r="D30" s="27">
        <v>19</v>
      </c>
      <c r="E30" s="31"/>
    </row>
    <row r="31" spans="1:5" x14ac:dyDescent="0.25">
      <c r="A31" s="32">
        <f t="shared" si="0"/>
        <v>171347.91212189352</v>
      </c>
      <c r="B31" s="32">
        <f t="shared" si="1"/>
        <v>407.72879375025633</v>
      </c>
      <c r="C31" s="32">
        <f t="shared" si="2"/>
        <v>327.36945716179213</v>
      </c>
      <c r="D31" s="27">
        <v>20</v>
      </c>
      <c r="E31" s="31"/>
    </row>
    <row r="32" spans="1:5" x14ac:dyDescent="0.25">
      <c r="A32" s="32">
        <f t="shared" si="0"/>
        <v>171019.76516227095</v>
      </c>
      <c r="B32" s="32">
        <f t="shared" si="1"/>
        <v>406.95129128949708</v>
      </c>
      <c r="C32" s="32">
        <f t="shared" si="2"/>
        <v>328.14695962255138</v>
      </c>
      <c r="D32" s="27">
        <v>21</v>
      </c>
      <c r="E32" s="31"/>
    </row>
    <row r="33" spans="1:5" x14ac:dyDescent="0.25">
      <c r="A33" s="32">
        <f t="shared" si="0"/>
        <v>170690.83885361929</v>
      </c>
      <c r="B33" s="32">
        <f t="shared" si="1"/>
        <v>406.17194226039351</v>
      </c>
      <c r="C33" s="32">
        <f t="shared" si="2"/>
        <v>328.92630865165495</v>
      </c>
      <c r="D33" s="27">
        <v>22</v>
      </c>
      <c r="E33" s="31"/>
    </row>
    <row r="34" spans="1:5" x14ac:dyDescent="0.25">
      <c r="A34" s="32">
        <f t="shared" si="0"/>
        <v>170361.13134498461</v>
      </c>
      <c r="B34" s="32">
        <f t="shared" si="1"/>
        <v>405.39074227734585</v>
      </c>
      <c r="C34" s="32">
        <f t="shared" si="2"/>
        <v>329.70750863470261</v>
      </c>
      <c r="D34" s="27">
        <v>23</v>
      </c>
      <c r="E34" s="31"/>
    </row>
    <row r="35" spans="1:5" x14ac:dyDescent="0.25">
      <c r="A35" s="32">
        <f t="shared" si="0"/>
        <v>170030.6407810169</v>
      </c>
      <c r="B35" s="32">
        <f t="shared" si="1"/>
        <v>404.60768694433847</v>
      </c>
      <c r="C35" s="32">
        <f t="shared" si="2"/>
        <v>330.49056396770999</v>
      </c>
      <c r="D35" s="27">
        <v>24</v>
      </c>
      <c r="E35" s="31"/>
    </row>
    <row r="36" spans="1:5" x14ac:dyDescent="0.25">
      <c r="A36" s="32">
        <f t="shared" si="0"/>
        <v>169699.36530195977</v>
      </c>
      <c r="B36" s="32">
        <f t="shared" si="1"/>
        <v>403.82277185491517</v>
      </c>
      <c r="C36" s="32">
        <f t="shared" si="2"/>
        <v>331.27547905713328</v>
      </c>
      <c r="D36" s="27">
        <v>25</v>
      </c>
      <c r="E36" s="31"/>
    </row>
    <row r="37" spans="1:5" x14ac:dyDescent="0.25">
      <c r="A37" s="32">
        <f t="shared" si="0"/>
        <v>169367.30304363987</v>
      </c>
      <c r="B37" s="32">
        <f t="shared" si="1"/>
        <v>403.03599259215451</v>
      </c>
      <c r="C37" s="32">
        <f t="shared" si="2"/>
        <v>332.06225831989394</v>
      </c>
      <c r="D37" s="27">
        <v>26</v>
      </c>
      <c r="E37" s="31"/>
    </row>
    <row r="38" spans="1:5" x14ac:dyDescent="0.25">
      <c r="A38" s="32">
        <f t="shared" si="0"/>
        <v>169034.45213745648</v>
      </c>
      <c r="B38" s="32">
        <f t="shared" si="1"/>
        <v>402.24734472864469</v>
      </c>
      <c r="C38" s="32">
        <f t="shared" si="2"/>
        <v>332.85090618340377</v>
      </c>
      <c r="D38" s="27">
        <v>27</v>
      </c>
      <c r="E38" s="31"/>
    </row>
    <row r="39" spans="1:5" x14ac:dyDescent="0.25">
      <c r="A39" s="32">
        <f t="shared" si="0"/>
        <v>168700.81071037089</v>
      </c>
      <c r="B39" s="32">
        <f t="shared" si="1"/>
        <v>401.45682382645919</v>
      </c>
      <c r="C39" s="32">
        <f t="shared" si="2"/>
        <v>333.64142708558927</v>
      </c>
      <c r="D39" s="27">
        <v>28</v>
      </c>
      <c r="E39" s="31"/>
    </row>
    <row r="40" spans="1:5" x14ac:dyDescent="0.25">
      <c r="A40" s="32">
        <f t="shared" si="0"/>
        <v>168366.37688489596</v>
      </c>
      <c r="B40" s="32">
        <f t="shared" si="1"/>
        <v>400.66442543713089</v>
      </c>
      <c r="C40" s="32">
        <f t="shared" si="2"/>
        <v>334.43382547491757</v>
      </c>
      <c r="D40" s="27">
        <v>29</v>
      </c>
      <c r="E40" s="31"/>
    </row>
    <row r="41" spans="1:5" x14ac:dyDescent="0.25">
      <c r="A41" s="32">
        <f t="shared" si="0"/>
        <v>168031.14877908555</v>
      </c>
      <c r="B41" s="32">
        <f t="shared" si="1"/>
        <v>399.87014510162794</v>
      </c>
      <c r="C41" s="32">
        <f t="shared" si="2"/>
        <v>335.22810581042052</v>
      </c>
      <c r="D41" s="27">
        <v>30</v>
      </c>
      <c r="E41" s="31"/>
    </row>
    <row r="42" spans="1:5" x14ac:dyDescent="0.25">
      <c r="A42" s="32">
        <f t="shared" si="0"/>
        <v>167695.12450652383</v>
      </c>
      <c r="B42" s="32">
        <f t="shared" si="1"/>
        <v>399.07397835032816</v>
      </c>
      <c r="C42" s="32">
        <f t="shared" si="2"/>
        <v>336.0242725617203</v>
      </c>
      <c r="D42" s="27">
        <v>31</v>
      </c>
      <c r="E42" s="31"/>
    </row>
    <row r="43" spans="1:5" x14ac:dyDescent="0.25">
      <c r="A43" s="32">
        <f t="shared" si="0"/>
        <v>167358.30217631478</v>
      </c>
      <c r="B43" s="32">
        <f t="shared" si="1"/>
        <v>398.27592070299414</v>
      </c>
      <c r="C43" s="32">
        <f t="shared" si="2"/>
        <v>336.82233020905431</v>
      </c>
      <c r="D43" s="27">
        <v>32</v>
      </c>
      <c r="E43" s="31"/>
    </row>
    <row r="44" spans="1:5" x14ac:dyDescent="0.25">
      <c r="A44" s="32">
        <f t="shared" si="0"/>
        <v>167020.67989307147</v>
      </c>
      <c r="B44" s="32">
        <f t="shared" si="1"/>
        <v>397.47596766874761</v>
      </c>
      <c r="C44" s="32">
        <f t="shared" si="2"/>
        <v>337.62228324330084</v>
      </c>
      <c r="D44" s="27">
        <v>33</v>
      </c>
      <c r="E44" s="31"/>
    </row>
    <row r="45" spans="1:5" x14ac:dyDescent="0.25">
      <c r="A45" s="32">
        <f t="shared" si="0"/>
        <v>166682.25575690548</v>
      </c>
      <c r="B45" s="32">
        <f t="shared" si="1"/>
        <v>396.67411474604478</v>
      </c>
      <c r="C45" s="32">
        <f t="shared" si="2"/>
        <v>338.42413616600368</v>
      </c>
      <c r="D45" s="27">
        <v>34</v>
      </c>
      <c r="E45" s="31"/>
    </row>
    <row r="46" spans="1:5" x14ac:dyDescent="0.25">
      <c r="A46" s="32">
        <f t="shared" si="0"/>
        <v>166343.02786341609</v>
      </c>
      <c r="B46" s="32">
        <f t="shared" si="1"/>
        <v>395.87035742265056</v>
      </c>
      <c r="C46" s="32">
        <f t="shared" si="2"/>
        <v>339.2278934893979</v>
      </c>
      <c r="D46" s="27">
        <v>35</v>
      </c>
      <c r="E46" s="31"/>
    </row>
    <row r="47" spans="1:5" x14ac:dyDescent="0.25">
      <c r="A47" s="32">
        <f t="shared" si="0"/>
        <v>166002.99430367965</v>
      </c>
      <c r="B47" s="32">
        <f t="shared" si="1"/>
        <v>395.06469117561323</v>
      </c>
      <c r="C47" s="32">
        <f t="shared" si="2"/>
        <v>340.03355973643522</v>
      </c>
      <c r="D47" s="27">
        <v>36</v>
      </c>
      <c r="E47" s="31"/>
    </row>
    <row r="48" spans="1:5" x14ac:dyDescent="0.25">
      <c r="A48" s="32">
        <f t="shared" si="0"/>
        <v>165662.15316423884</v>
      </c>
      <c r="B48" s="32">
        <f t="shared" si="1"/>
        <v>394.25711147123917</v>
      </c>
      <c r="C48" s="32">
        <f t="shared" si="2"/>
        <v>340.84113944080929</v>
      </c>
      <c r="D48" s="27">
        <v>37</v>
      </c>
      <c r="E48" s="31"/>
    </row>
    <row r="49" spans="1:5" x14ac:dyDescent="0.25">
      <c r="A49" s="32">
        <f t="shared" si="0"/>
        <v>165320.50252709186</v>
      </c>
      <c r="B49" s="32">
        <f t="shared" si="1"/>
        <v>393.44761376506727</v>
      </c>
      <c r="C49" s="32">
        <f t="shared" si="2"/>
        <v>341.65063714698118</v>
      </c>
      <c r="D49" s="27">
        <v>38</v>
      </c>
      <c r="E49" s="31"/>
    </row>
    <row r="50" spans="1:5" x14ac:dyDescent="0.25">
      <c r="A50" s="32">
        <f t="shared" si="0"/>
        <v>164978.04046968164</v>
      </c>
      <c r="B50" s="32">
        <f t="shared" si="1"/>
        <v>392.63619350184314</v>
      </c>
      <c r="C50" s="32">
        <f t="shared" si="2"/>
        <v>342.46205741020532</v>
      </c>
      <c r="D50" s="27">
        <v>39</v>
      </c>
      <c r="E50" s="31"/>
    </row>
    <row r="51" spans="1:5" x14ac:dyDescent="0.25">
      <c r="A51" s="32">
        <f t="shared" si="0"/>
        <v>164634.76506488508</v>
      </c>
      <c r="B51" s="32">
        <f t="shared" si="1"/>
        <v>391.82284611549386</v>
      </c>
      <c r="C51" s="32">
        <f t="shared" si="2"/>
        <v>343.2754047965546</v>
      </c>
      <c r="D51" s="27">
        <v>40</v>
      </c>
      <c r="E51" s="31"/>
    </row>
    <row r="52" spans="1:5" x14ac:dyDescent="0.25">
      <c r="A52" s="32">
        <f t="shared" si="0"/>
        <v>164290.67438100214</v>
      </c>
      <c r="B52" s="32">
        <f t="shared" si="1"/>
        <v>391.00756702910212</v>
      </c>
      <c r="C52" s="32">
        <f t="shared" si="2"/>
        <v>344.09068388294634</v>
      </c>
      <c r="D52" s="27">
        <v>41</v>
      </c>
      <c r="E52" s="31"/>
    </row>
    <row r="53" spans="1:5" x14ac:dyDescent="0.25">
      <c r="A53" s="32">
        <f t="shared" si="0"/>
        <v>163945.76648174497</v>
      </c>
      <c r="B53" s="32">
        <f t="shared" si="1"/>
        <v>390.19035165488009</v>
      </c>
      <c r="C53" s="32">
        <f t="shared" si="2"/>
        <v>344.90789925716837</v>
      </c>
      <c r="D53" s="27">
        <v>42</v>
      </c>
      <c r="E53" s="31"/>
    </row>
    <row r="54" spans="1:5" x14ac:dyDescent="0.25">
      <c r="A54" s="32">
        <f t="shared" si="0"/>
        <v>163600.03942622707</v>
      </c>
      <c r="B54" s="32">
        <f t="shared" si="1"/>
        <v>389.37119539414431</v>
      </c>
      <c r="C54" s="32">
        <f t="shared" si="2"/>
        <v>345.72705551790415</v>
      </c>
      <c r="D54" s="27">
        <v>43</v>
      </c>
      <c r="E54" s="31"/>
    </row>
    <row r="55" spans="1:5" x14ac:dyDescent="0.25">
      <c r="A55" s="32">
        <f t="shared" si="0"/>
        <v>163253.49126895232</v>
      </c>
      <c r="B55" s="32">
        <f t="shared" si="1"/>
        <v>388.55009363728931</v>
      </c>
      <c r="C55" s="32">
        <f t="shared" si="2"/>
        <v>346.54815727475915</v>
      </c>
      <c r="D55" s="27">
        <v>44</v>
      </c>
      <c r="E55" s="31"/>
    </row>
    <row r="56" spans="1:5" x14ac:dyDescent="0.25">
      <c r="A56" s="32">
        <f t="shared" si="0"/>
        <v>162906.12005980403</v>
      </c>
      <c r="B56" s="32">
        <f t="shared" si="1"/>
        <v>387.72704176376175</v>
      </c>
      <c r="C56" s="32">
        <f t="shared" si="2"/>
        <v>347.37120914828671</v>
      </c>
      <c r="D56" s="27">
        <v>45</v>
      </c>
      <c r="E56" s="31"/>
    </row>
    <row r="57" spans="1:5" x14ac:dyDescent="0.25">
      <c r="A57" s="32">
        <f t="shared" si="0"/>
        <v>162557.92384403403</v>
      </c>
      <c r="B57" s="32">
        <f t="shared" si="1"/>
        <v>386.90203514203455</v>
      </c>
      <c r="C57" s="32">
        <f t="shared" si="2"/>
        <v>348.19621577001391</v>
      </c>
      <c r="D57" s="27">
        <v>46</v>
      </c>
      <c r="E57" s="31"/>
    </row>
    <row r="58" spans="1:5" x14ac:dyDescent="0.25">
      <c r="A58" s="32">
        <f t="shared" si="0"/>
        <v>162208.90066225157</v>
      </c>
      <c r="B58" s="32">
        <f t="shared" si="1"/>
        <v>386.07506912958087</v>
      </c>
      <c r="C58" s="32">
        <f t="shared" si="2"/>
        <v>349.02318178246759</v>
      </c>
      <c r="D58" s="27">
        <v>47</v>
      </c>
      <c r="E58" s="31"/>
    </row>
    <row r="59" spans="1:5" x14ac:dyDescent="0.25">
      <c r="A59" s="32">
        <f t="shared" si="0"/>
        <v>161859.04855041238</v>
      </c>
      <c r="B59" s="32">
        <f t="shared" si="1"/>
        <v>385.24613907284748</v>
      </c>
      <c r="C59" s="32">
        <f t="shared" si="2"/>
        <v>349.85211183920097</v>
      </c>
      <c r="D59" s="27">
        <v>48</v>
      </c>
      <c r="E59" s="31"/>
    </row>
    <row r="60" spans="1:5" x14ac:dyDescent="0.25">
      <c r="A60" s="32">
        <f t="shared" si="0"/>
        <v>161508.36553980756</v>
      </c>
      <c r="B60" s="32">
        <f t="shared" si="1"/>
        <v>384.4152403072294</v>
      </c>
      <c r="C60" s="32">
        <f t="shared" si="2"/>
        <v>350.68301060481906</v>
      </c>
      <c r="D60" s="27">
        <v>49</v>
      </c>
      <c r="E60" s="31"/>
    </row>
    <row r="61" spans="1:5" x14ac:dyDescent="0.25">
      <c r="A61" s="32">
        <f t="shared" si="0"/>
        <v>161156.84965705255</v>
      </c>
      <c r="B61" s="32">
        <f t="shared" si="1"/>
        <v>383.58236815704299</v>
      </c>
      <c r="C61" s="32">
        <f t="shared" si="2"/>
        <v>351.51588275500546</v>
      </c>
      <c r="D61" s="27">
        <v>50</v>
      </c>
      <c r="E61" s="31"/>
    </row>
    <row r="62" spans="1:5" x14ac:dyDescent="0.25">
      <c r="A62" s="32">
        <f t="shared" si="0"/>
        <v>160804.498924076</v>
      </c>
      <c r="B62" s="32">
        <f t="shared" si="1"/>
        <v>382.74751793549984</v>
      </c>
      <c r="C62" s="32">
        <f t="shared" si="2"/>
        <v>352.35073297654861</v>
      </c>
      <c r="D62" s="27">
        <v>51</v>
      </c>
      <c r="E62" s="31"/>
    </row>
    <row r="63" spans="1:5" x14ac:dyDescent="0.25">
      <c r="A63" s="32">
        <f t="shared" si="0"/>
        <v>160451.31135810862</v>
      </c>
      <c r="B63" s="32">
        <f t="shared" si="1"/>
        <v>381.9106849446805</v>
      </c>
      <c r="C63" s="32">
        <f t="shared" si="2"/>
        <v>353.18756596736796</v>
      </c>
      <c r="D63" s="27">
        <v>52</v>
      </c>
      <c r="E63" s="31"/>
    </row>
    <row r="64" spans="1:5" x14ac:dyDescent="0.25">
      <c r="A64" s="32">
        <f t="shared" si="0"/>
        <v>160097.28497167208</v>
      </c>
      <c r="B64" s="32">
        <f t="shared" si="1"/>
        <v>381.07186447550799</v>
      </c>
      <c r="C64" s="32">
        <f t="shared" si="2"/>
        <v>354.02638643654046</v>
      </c>
      <c r="D64" s="27">
        <v>53</v>
      </c>
      <c r="E64" s="31"/>
    </row>
    <row r="65" spans="1:5" x14ac:dyDescent="0.25">
      <c r="A65" s="32">
        <f t="shared" si="0"/>
        <v>159742.41777256774</v>
      </c>
      <c r="B65" s="32">
        <f t="shared" si="1"/>
        <v>380.23105180772126</v>
      </c>
      <c r="C65" s="32">
        <f t="shared" si="2"/>
        <v>354.8671991043272</v>
      </c>
      <c r="D65" s="27">
        <v>54</v>
      </c>
      <c r="E65" s="31"/>
    </row>
    <row r="66" spans="1:5" x14ac:dyDescent="0.25">
      <c r="A66" s="32">
        <f t="shared" si="0"/>
        <v>159386.70776386553</v>
      </c>
      <c r="B66" s="32">
        <f t="shared" si="1"/>
        <v>379.38824220984839</v>
      </c>
      <c r="C66" s="32">
        <f t="shared" si="2"/>
        <v>355.71000870220007</v>
      </c>
      <c r="D66" s="27">
        <v>55</v>
      </c>
      <c r="E66" s="31"/>
    </row>
    <row r="67" spans="1:5" x14ac:dyDescent="0.25">
      <c r="A67" s="32">
        <f t="shared" si="0"/>
        <v>159030.15294389267</v>
      </c>
      <c r="B67" s="32">
        <f t="shared" si="1"/>
        <v>378.54343093918061</v>
      </c>
      <c r="C67" s="32">
        <f t="shared" si="2"/>
        <v>356.55481997286785</v>
      </c>
      <c r="D67" s="27">
        <v>56</v>
      </c>
      <c r="E67" s="31"/>
    </row>
    <row r="68" spans="1:5" x14ac:dyDescent="0.25">
      <c r="A68" s="32">
        <f t="shared" si="0"/>
        <v>158672.75130622237</v>
      </c>
      <c r="B68" s="32">
        <f t="shared" si="1"/>
        <v>377.69661324174513</v>
      </c>
      <c r="C68" s="32">
        <f t="shared" si="2"/>
        <v>357.40163767030333</v>
      </c>
      <c r="D68" s="27">
        <v>57</v>
      </c>
      <c r="E68" s="31"/>
    </row>
    <row r="69" spans="1:5" x14ac:dyDescent="0.25">
      <c r="A69" s="32">
        <f t="shared" si="0"/>
        <v>158314.50083966259</v>
      </c>
      <c r="B69" s="32">
        <f t="shared" si="1"/>
        <v>376.8477843522781</v>
      </c>
      <c r="C69" s="32">
        <f t="shared" si="2"/>
        <v>358.25046655977036</v>
      </c>
      <c r="D69" s="27">
        <v>58</v>
      </c>
      <c r="E69" s="31"/>
    </row>
    <row r="70" spans="1:5" x14ac:dyDescent="0.25">
      <c r="A70" s="32">
        <f t="shared" si="0"/>
        <v>157955.39952824474</v>
      </c>
      <c r="B70" s="32">
        <f t="shared" si="1"/>
        <v>375.99693949419867</v>
      </c>
      <c r="C70" s="32">
        <f t="shared" si="2"/>
        <v>359.10131141784979</v>
      </c>
      <c r="D70" s="27">
        <v>59</v>
      </c>
      <c r="E70" s="31"/>
    </row>
    <row r="71" spans="1:5" x14ac:dyDescent="0.25">
      <c r="A71" s="32">
        <f t="shared" si="0"/>
        <v>157595.44535121229</v>
      </c>
      <c r="B71" s="32">
        <f t="shared" si="1"/>
        <v>375.1440738795813</v>
      </c>
      <c r="C71" s="32">
        <f t="shared" si="2"/>
        <v>359.95417703246716</v>
      </c>
      <c r="D71" s="27">
        <v>60</v>
      </c>
      <c r="E71" s="31"/>
    </row>
    <row r="72" spans="1:5" x14ac:dyDescent="0.25">
      <c r="A72" s="32">
        <f t="shared" si="0"/>
        <v>157234.63628300937</v>
      </c>
      <c r="B72" s="32">
        <f t="shared" si="1"/>
        <v>374.28918270912919</v>
      </c>
      <c r="C72" s="32">
        <f t="shared" si="2"/>
        <v>360.80906820291926</v>
      </c>
      <c r="D72" s="27">
        <v>61</v>
      </c>
      <c r="E72" s="31"/>
    </row>
    <row r="73" spans="1:5" x14ac:dyDescent="0.25">
      <c r="A73" s="32">
        <f t="shared" si="0"/>
        <v>156872.97029326946</v>
      </c>
      <c r="B73" s="32">
        <f t="shared" si="1"/>
        <v>373.43226117214726</v>
      </c>
      <c r="C73" s="32">
        <f t="shared" si="2"/>
        <v>361.66598973990119</v>
      </c>
      <c r="D73" s="27">
        <v>62</v>
      </c>
      <c r="E73" s="31"/>
    </row>
    <row r="74" spans="1:5" x14ac:dyDescent="0.25">
      <c r="A74" s="32">
        <f t="shared" si="0"/>
        <v>156510.44534680393</v>
      </c>
      <c r="B74" s="32">
        <f t="shared" si="1"/>
        <v>372.57330444651501</v>
      </c>
      <c r="C74" s="32">
        <f t="shared" si="2"/>
        <v>362.52494646553345</v>
      </c>
      <c r="D74" s="27">
        <v>63</v>
      </c>
      <c r="E74" s="31"/>
    </row>
    <row r="75" spans="1:5" x14ac:dyDescent="0.25">
      <c r="A75" s="32">
        <f t="shared" si="0"/>
        <v>156147.05940359054</v>
      </c>
      <c r="B75" s="32">
        <f t="shared" si="1"/>
        <v>371.71230769865934</v>
      </c>
      <c r="C75" s="32">
        <f t="shared" si="2"/>
        <v>363.38594321338911</v>
      </c>
      <c r="D75" s="27">
        <v>64</v>
      </c>
      <c r="E75" s="31"/>
    </row>
    <row r="76" spans="1:5" x14ac:dyDescent="0.25">
      <c r="A76" s="32">
        <f t="shared" ref="A76:A139" si="3">A75-C76-E76</f>
        <v>155782.810418762</v>
      </c>
      <c r="B76" s="32">
        <f t="shared" ref="B76:B139" si="4">A75*$B$2/12</f>
        <v>370.84926608352754</v>
      </c>
      <c r="C76" s="32">
        <f t="shared" ref="C76:C139" si="5">MIN(A75,$B$7-B76)</f>
        <v>364.24898482852092</v>
      </c>
      <c r="D76" s="27">
        <v>65</v>
      </c>
      <c r="E76" s="31"/>
    </row>
    <row r="77" spans="1:5" x14ac:dyDescent="0.25">
      <c r="A77" s="32">
        <f t="shared" si="3"/>
        <v>155417.69634259451</v>
      </c>
      <c r="B77" s="32">
        <f t="shared" si="4"/>
        <v>369.98417474455977</v>
      </c>
      <c r="C77" s="32">
        <f t="shared" si="5"/>
        <v>365.11407616748869</v>
      </c>
      <c r="D77" s="27">
        <v>66</v>
      </c>
      <c r="E77" s="31"/>
    </row>
    <row r="78" spans="1:5" x14ac:dyDescent="0.25">
      <c r="A78" s="32">
        <f t="shared" si="3"/>
        <v>155051.71512049614</v>
      </c>
      <c r="B78" s="32">
        <f t="shared" si="4"/>
        <v>369.11702881366199</v>
      </c>
      <c r="C78" s="32">
        <f t="shared" si="5"/>
        <v>365.98122209838647</v>
      </c>
      <c r="D78" s="27">
        <v>67</v>
      </c>
      <c r="E78" s="31"/>
    </row>
    <row r="79" spans="1:5" x14ac:dyDescent="0.25">
      <c r="A79" s="32">
        <f t="shared" si="3"/>
        <v>154684.86469299527</v>
      </c>
      <c r="B79" s="32">
        <f t="shared" si="4"/>
        <v>368.24782341117833</v>
      </c>
      <c r="C79" s="32">
        <f t="shared" si="5"/>
        <v>366.85042750087013</v>
      </c>
      <c r="D79" s="27">
        <v>68</v>
      </c>
      <c r="E79" s="31"/>
    </row>
    <row r="80" spans="1:5" x14ac:dyDescent="0.25">
      <c r="A80" s="32">
        <f t="shared" si="3"/>
        <v>154317.14299572908</v>
      </c>
      <c r="B80" s="32">
        <f t="shared" si="4"/>
        <v>367.37655364586379</v>
      </c>
      <c r="C80" s="32">
        <f t="shared" si="5"/>
        <v>367.72169726618466</v>
      </c>
      <c r="D80" s="27">
        <v>69</v>
      </c>
      <c r="E80" s="31"/>
    </row>
    <row r="81" spans="1:5" x14ac:dyDescent="0.25">
      <c r="A81" s="32">
        <f t="shared" si="3"/>
        <v>153948.54795943189</v>
      </c>
      <c r="B81" s="32">
        <f t="shared" si="4"/>
        <v>366.50321461485663</v>
      </c>
      <c r="C81" s="32">
        <f t="shared" si="5"/>
        <v>368.59503629719183</v>
      </c>
      <c r="D81" s="27">
        <v>70</v>
      </c>
      <c r="E81" s="31"/>
    </row>
    <row r="82" spans="1:5" x14ac:dyDescent="0.25">
      <c r="A82" s="32">
        <f t="shared" si="3"/>
        <v>153579.07750992349</v>
      </c>
      <c r="B82" s="32">
        <f t="shared" si="4"/>
        <v>365.62780140365072</v>
      </c>
      <c r="C82" s="32">
        <f t="shared" si="5"/>
        <v>369.47044950839773</v>
      </c>
      <c r="D82" s="27">
        <v>71</v>
      </c>
      <c r="E82" s="31"/>
    </row>
    <row r="83" spans="1:5" x14ac:dyDescent="0.25">
      <c r="A83" s="32">
        <f t="shared" si="3"/>
        <v>153208.72956809751</v>
      </c>
      <c r="B83" s="32">
        <f t="shared" si="4"/>
        <v>364.75030908606828</v>
      </c>
      <c r="C83" s="32">
        <f t="shared" si="5"/>
        <v>370.34794182598017</v>
      </c>
      <c r="D83" s="27">
        <v>72</v>
      </c>
      <c r="E83" s="31"/>
    </row>
    <row r="84" spans="1:5" x14ac:dyDescent="0.25">
      <c r="A84" s="32">
        <f t="shared" si="3"/>
        <v>152837.5020499097</v>
      </c>
      <c r="B84" s="32">
        <f t="shared" si="4"/>
        <v>363.87073272423163</v>
      </c>
      <c r="C84" s="32">
        <f t="shared" si="5"/>
        <v>371.22751818781683</v>
      </c>
      <c r="D84" s="27">
        <v>73</v>
      </c>
      <c r="E84" s="31"/>
    </row>
    <row r="85" spans="1:5" x14ac:dyDescent="0.25">
      <c r="A85" s="32">
        <f t="shared" si="3"/>
        <v>152465.39286636619</v>
      </c>
      <c r="B85" s="32">
        <f t="shared" si="4"/>
        <v>362.98906736853559</v>
      </c>
      <c r="C85" s="32">
        <f t="shared" si="5"/>
        <v>372.10918354351287</v>
      </c>
      <c r="D85" s="27">
        <v>74</v>
      </c>
      <c r="E85" s="31"/>
    </row>
    <row r="86" spans="1:5" x14ac:dyDescent="0.25">
      <c r="A86" s="32">
        <f t="shared" si="3"/>
        <v>152092.39992351175</v>
      </c>
      <c r="B86" s="32">
        <f t="shared" si="4"/>
        <v>362.10530805761977</v>
      </c>
      <c r="C86" s="32">
        <f t="shared" si="5"/>
        <v>372.99294285442869</v>
      </c>
      <c r="D86" s="27">
        <v>75</v>
      </c>
      <c r="E86" s="31"/>
    </row>
    <row r="87" spans="1:5" x14ac:dyDescent="0.25">
      <c r="A87" s="32">
        <f t="shared" si="3"/>
        <v>151718.52112241805</v>
      </c>
      <c r="B87" s="32">
        <f t="shared" si="4"/>
        <v>361.21944981834048</v>
      </c>
      <c r="C87" s="32">
        <f t="shared" si="5"/>
        <v>373.87880109370798</v>
      </c>
      <c r="D87" s="27">
        <v>76</v>
      </c>
      <c r="E87" s="31"/>
    </row>
    <row r="88" spans="1:5" x14ac:dyDescent="0.25">
      <c r="A88" s="32">
        <f t="shared" si="3"/>
        <v>151343.75435917175</v>
      </c>
      <c r="B88" s="32">
        <f t="shared" si="4"/>
        <v>360.33148766574294</v>
      </c>
      <c r="C88" s="32">
        <f t="shared" si="5"/>
        <v>374.76676324630552</v>
      </c>
      <c r="D88" s="27">
        <v>77</v>
      </c>
      <c r="E88" s="31"/>
    </row>
    <row r="89" spans="1:5" x14ac:dyDescent="0.25">
      <c r="A89" s="32">
        <f t="shared" si="3"/>
        <v>150968.09752486274</v>
      </c>
      <c r="B89" s="32">
        <f t="shared" si="4"/>
        <v>359.44141660303291</v>
      </c>
      <c r="C89" s="32">
        <f t="shared" si="5"/>
        <v>375.65683430901555</v>
      </c>
      <c r="D89" s="27">
        <v>78</v>
      </c>
      <c r="E89" s="31"/>
    </row>
    <row r="90" spans="1:5" x14ac:dyDescent="0.25">
      <c r="A90" s="32">
        <f t="shared" si="3"/>
        <v>150591.54850557222</v>
      </c>
      <c r="B90" s="32">
        <f t="shared" si="4"/>
        <v>358.54923162154904</v>
      </c>
      <c r="C90" s="32">
        <f t="shared" si="5"/>
        <v>376.54901929049942</v>
      </c>
      <c r="D90" s="27">
        <v>79</v>
      </c>
      <c r="E90" s="31"/>
    </row>
    <row r="91" spans="1:5" x14ac:dyDescent="0.25">
      <c r="A91" s="32">
        <f t="shared" si="3"/>
        <v>150214.10518236092</v>
      </c>
      <c r="B91" s="32">
        <f t="shared" si="4"/>
        <v>357.65492770073405</v>
      </c>
      <c r="C91" s="32">
        <f t="shared" si="5"/>
        <v>377.44332321131441</v>
      </c>
      <c r="D91" s="27">
        <v>80</v>
      </c>
      <c r="E91" s="31"/>
    </row>
    <row r="92" spans="1:5" x14ac:dyDescent="0.25">
      <c r="A92" s="32">
        <f t="shared" si="3"/>
        <v>149835.76543125696</v>
      </c>
      <c r="B92" s="32">
        <f t="shared" si="4"/>
        <v>356.75849980810722</v>
      </c>
      <c r="C92" s="32">
        <f t="shared" si="5"/>
        <v>378.33975110394124</v>
      </c>
      <c r="D92" s="27">
        <v>81</v>
      </c>
      <c r="E92" s="31"/>
    </row>
    <row r="93" spans="1:5" x14ac:dyDescent="0.25">
      <c r="A93" s="32">
        <f t="shared" si="3"/>
        <v>149456.52712324416</v>
      </c>
      <c r="B93" s="32">
        <f t="shared" si="4"/>
        <v>355.85994289923525</v>
      </c>
      <c r="C93" s="32">
        <f t="shared" si="5"/>
        <v>379.23830801281321</v>
      </c>
      <c r="D93" s="27">
        <v>82</v>
      </c>
      <c r="E93" s="31"/>
    </row>
    <row r="94" spans="1:5" x14ac:dyDescent="0.25">
      <c r="A94" s="32">
        <f t="shared" si="3"/>
        <v>149076.38812424982</v>
      </c>
      <c r="B94" s="32">
        <f t="shared" si="4"/>
        <v>354.95925191770488</v>
      </c>
      <c r="C94" s="32">
        <f t="shared" si="5"/>
        <v>380.13899899434358</v>
      </c>
      <c r="D94" s="27">
        <v>83</v>
      </c>
      <c r="E94" s="31"/>
    </row>
    <row r="95" spans="1:5" x14ac:dyDescent="0.25">
      <c r="A95" s="32">
        <f t="shared" si="3"/>
        <v>148695.34629513285</v>
      </c>
      <c r="B95" s="32">
        <f t="shared" si="4"/>
        <v>354.05642179509329</v>
      </c>
      <c r="C95" s="32">
        <f t="shared" si="5"/>
        <v>381.04182911695517</v>
      </c>
      <c r="D95" s="27">
        <v>84</v>
      </c>
      <c r="E95" s="31"/>
    </row>
    <row r="96" spans="1:5" x14ac:dyDescent="0.25">
      <c r="A96" s="32">
        <f t="shared" si="3"/>
        <v>148313.39949167173</v>
      </c>
      <c r="B96" s="32">
        <f t="shared" si="4"/>
        <v>353.15144745094057</v>
      </c>
      <c r="C96" s="32">
        <f t="shared" si="5"/>
        <v>381.94680346110789</v>
      </c>
      <c r="D96" s="27">
        <v>85</v>
      </c>
      <c r="E96" s="31"/>
    </row>
    <row r="97" spans="1:5" x14ac:dyDescent="0.25">
      <c r="A97" s="32">
        <f t="shared" si="3"/>
        <v>147930.54556455242</v>
      </c>
      <c r="B97" s="32">
        <f t="shared" si="4"/>
        <v>352.24432379272042</v>
      </c>
      <c r="C97" s="32">
        <f t="shared" si="5"/>
        <v>382.85392711932803</v>
      </c>
      <c r="D97" s="27">
        <v>86</v>
      </c>
      <c r="E97" s="31"/>
    </row>
    <row r="98" spans="1:5" x14ac:dyDescent="0.25">
      <c r="A98" s="32">
        <f t="shared" si="3"/>
        <v>147546.78235935618</v>
      </c>
      <c r="B98" s="32">
        <f t="shared" si="4"/>
        <v>351.33504571581199</v>
      </c>
      <c r="C98" s="32">
        <f t="shared" si="5"/>
        <v>383.76320519623647</v>
      </c>
      <c r="D98" s="27">
        <v>87</v>
      </c>
      <c r="E98" s="31"/>
    </row>
    <row r="99" spans="1:5" x14ac:dyDescent="0.25">
      <c r="A99" s="32">
        <f t="shared" si="3"/>
        <v>147162.10771654759</v>
      </c>
      <c r="B99" s="32">
        <f t="shared" si="4"/>
        <v>350.42360810347094</v>
      </c>
      <c r="C99" s="32">
        <f t="shared" si="5"/>
        <v>384.67464280857752</v>
      </c>
      <c r="D99" s="27">
        <v>88</v>
      </c>
      <c r="E99" s="31"/>
    </row>
    <row r="100" spans="1:5" x14ac:dyDescent="0.25">
      <c r="A100" s="32">
        <f t="shared" si="3"/>
        <v>146776.51947146235</v>
      </c>
      <c r="B100" s="32">
        <f t="shared" si="4"/>
        <v>349.51000582680052</v>
      </c>
      <c r="C100" s="32">
        <f t="shared" si="5"/>
        <v>385.58824508524793</v>
      </c>
      <c r="D100" s="27">
        <v>89</v>
      </c>
      <c r="E100" s="31"/>
    </row>
    <row r="101" spans="1:5" x14ac:dyDescent="0.25">
      <c r="A101" s="32">
        <f t="shared" si="3"/>
        <v>146390.01545429503</v>
      </c>
      <c r="B101" s="32">
        <f t="shared" si="4"/>
        <v>348.59423374472311</v>
      </c>
      <c r="C101" s="32">
        <f t="shared" si="5"/>
        <v>386.50401716732534</v>
      </c>
      <c r="D101" s="27">
        <v>90</v>
      </c>
      <c r="E101" s="31"/>
    </row>
    <row r="102" spans="1:5" x14ac:dyDescent="0.25">
      <c r="A102" s="32">
        <f t="shared" si="3"/>
        <v>146002.59349008693</v>
      </c>
      <c r="B102" s="32">
        <f t="shared" si="4"/>
        <v>347.67628670395067</v>
      </c>
      <c r="C102" s="32">
        <f t="shared" si="5"/>
        <v>387.42196420809779</v>
      </c>
      <c r="D102" s="27">
        <v>91</v>
      </c>
      <c r="E102" s="31"/>
    </row>
    <row r="103" spans="1:5" x14ac:dyDescent="0.25">
      <c r="A103" s="32">
        <f t="shared" si="3"/>
        <v>145614.25139871385</v>
      </c>
      <c r="B103" s="32">
        <f t="shared" si="4"/>
        <v>346.75615953895652</v>
      </c>
      <c r="C103" s="32">
        <f t="shared" si="5"/>
        <v>388.34209137309193</v>
      </c>
      <c r="D103" s="27">
        <v>92</v>
      </c>
      <c r="E103" s="31"/>
    </row>
    <row r="104" spans="1:5" x14ac:dyDescent="0.25">
      <c r="A104" s="32">
        <f t="shared" si="3"/>
        <v>145224.98699487376</v>
      </c>
      <c r="B104" s="32">
        <f t="shared" si="4"/>
        <v>345.8338470719454</v>
      </c>
      <c r="C104" s="32">
        <f t="shared" si="5"/>
        <v>389.26440384010306</v>
      </c>
      <c r="D104" s="27">
        <v>93</v>
      </c>
      <c r="E104" s="31"/>
    </row>
    <row r="105" spans="1:5" x14ac:dyDescent="0.25">
      <c r="A105" s="32">
        <f t="shared" si="3"/>
        <v>144834.79808807455</v>
      </c>
      <c r="B105" s="32">
        <f t="shared" si="4"/>
        <v>344.90934411282518</v>
      </c>
      <c r="C105" s="32">
        <f t="shared" si="5"/>
        <v>390.18890679922328</v>
      </c>
      <c r="D105" s="27">
        <v>94</v>
      </c>
      <c r="E105" s="31"/>
    </row>
    <row r="106" spans="1:5" x14ac:dyDescent="0.25">
      <c r="A106" s="32">
        <f t="shared" si="3"/>
        <v>144443.68248262166</v>
      </c>
      <c r="B106" s="32">
        <f t="shared" si="4"/>
        <v>343.98264545917709</v>
      </c>
      <c r="C106" s="32">
        <f t="shared" si="5"/>
        <v>391.11560545287136</v>
      </c>
      <c r="D106" s="27">
        <v>95</v>
      </c>
      <c r="E106" s="31"/>
    </row>
    <row r="107" spans="1:5" x14ac:dyDescent="0.25">
      <c r="A107" s="32">
        <f t="shared" si="3"/>
        <v>144051.63797760583</v>
      </c>
      <c r="B107" s="32">
        <f t="shared" si="4"/>
        <v>343.05374589622647</v>
      </c>
      <c r="C107" s="32">
        <f t="shared" si="5"/>
        <v>392.04450501582198</v>
      </c>
      <c r="D107" s="27">
        <v>96</v>
      </c>
      <c r="E107" s="31"/>
    </row>
    <row r="108" spans="1:5" x14ac:dyDescent="0.25">
      <c r="A108" s="32">
        <f t="shared" si="3"/>
        <v>143658.66236689061</v>
      </c>
      <c r="B108" s="32">
        <f t="shared" si="4"/>
        <v>342.12264019681385</v>
      </c>
      <c r="C108" s="32">
        <f t="shared" si="5"/>
        <v>392.97561071523461</v>
      </c>
      <c r="D108" s="27">
        <v>97</v>
      </c>
      <c r="E108" s="31"/>
    </row>
    <row r="109" spans="1:5" x14ac:dyDescent="0.25">
      <c r="A109" s="32">
        <f t="shared" si="3"/>
        <v>143264.75343909994</v>
      </c>
      <c r="B109" s="32">
        <f t="shared" si="4"/>
        <v>341.18932312136525</v>
      </c>
      <c r="C109" s="32">
        <f t="shared" si="5"/>
        <v>393.90892779068321</v>
      </c>
      <c r="D109" s="27">
        <v>98</v>
      </c>
      <c r="E109" s="31"/>
    </row>
    <row r="110" spans="1:5" x14ac:dyDescent="0.25">
      <c r="A110" s="32">
        <f t="shared" si="3"/>
        <v>142869.90897760575</v>
      </c>
      <c r="B110" s="32">
        <f t="shared" si="4"/>
        <v>340.25378941786238</v>
      </c>
      <c r="C110" s="32">
        <f t="shared" si="5"/>
        <v>394.84446149418608</v>
      </c>
      <c r="D110" s="27">
        <v>99</v>
      </c>
      <c r="E110" s="31"/>
    </row>
    <row r="111" spans="1:5" x14ac:dyDescent="0.25">
      <c r="A111" s="32">
        <f t="shared" si="3"/>
        <v>142474.12676051553</v>
      </c>
      <c r="B111" s="32">
        <f t="shared" si="4"/>
        <v>339.31603382181368</v>
      </c>
      <c r="C111" s="32">
        <f t="shared" si="5"/>
        <v>395.78221709023478</v>
      </c>
      <c r="D111" s="27">
        <v>100</v>
      </c>
      <c r="E111" s="31"/>
    </row>
    <row r="112" spans="1:5" x14ac:dyDescent="0.25">
      <c r="A112" s="32">
        <f t="shared" si="3"/>
        <v>142077.40456065969</v>
      </c>
      <c r="B112" s="32">
        <f t="shared" si="4"/>
        <v>338.37605105622441</v>
      </c>
      <c r="C112" s="32">
        <f t="shared" si="5"/>
        <v>396.72219985582404</v>
      </c>
      <c r="D112" s="27">
        <v>101</v>
      </c>
      <c r="E112" s="31"/>
    </row>
    <row r="113" spans="1:5" x14ac:dyDescent="0.25">
      <c r="A113" s="32">
        <f t="shared" si="3"/>
        <v>141679.74014557921</v>
      </c>
      <c r="B113" s="32">
        <f t="shared" si="4"/>
        <v>337.4338358315668</v>
      </c>
      <c r="C113" s="32">
        <f t="shared" si="5"/>
        <v>397.66441508048166</v>
      </c>
      <c r="D113" s="27">
        <v>102</v>
      </c>
      <c r="E113" s="31"/>
    </row>
    <row r="114" spans="1:5" x14ac:dyDescent="0.25">
      <c r="A114" s="32">
        <f t="shared" si="3"/>
        <v>141281.1312775129</v>
      </c>
      <c r="B114" s="32">
        <f t="shared" si="4"/>
        <v>336.48938284575064</v>
      </c>
      <c r="C114" s="32">
        <f t="shared" si="5"/>
        <v>398.60886806629782</v>
      </c>
      <c r="D114" s="27">
        <v>103</v>
      </c>
      <c r="E114" s="31"/>
    </row>
    <row r="115" spans="1:5" x14ac:dyDescent="0.25">
      <c r="A115" s="32">
        <f t="shared" si="3"/>
        <v>140881.57571338495</v>
      </c>
      <c r="B115" s="32">
        <f t="shared" si="4"/>
        <v>335.54268678409318</v>
      </c>
      <c r="C115" s="32">
        <f t="shared" si="5"/>
        <v>399.55556412795528</v>
      </c>
      <c r="D115" s="27">
        <v>104</v>
      </c>
      <c r="E115" s="31"/>
    </row>
    <row r="116" spans="1:5" x14ac:dyDescent="0.25">
      <c r="A116" s="32">
        <f t="shared" si="3"/>
        <v>140481.07120479218</v>
      </c>
      <c r="B116" s="32">
        <f t="shared" si="4"/>
        <v>334.59374231928928</v>
      </c>
      <c r="C116" s="32">
        <f t="shared" si="5"/>
        <v>400.50450859275918</v>
      </c>
      <c r="D116" s="27">
        <v>105</v>
      </c>
      <c r="E116" s="31"/>
    </row>
    <row r="117" spans="1:5" x14ac:dyDescent="0.25">
      <c r="A117" s="32">
        <f t="shared" si="3"/>
        <v>140079.61549799153</v>
      </c>
      <c r="B117" s="32">
        <f t="shared" si="4"/>
        <v>333.64254411138148</v>
      </c>
      <c r="C117" s="32">
        <f t="shared" si="5"/>
        <v>401.45570680066697</v>
      </c>
      <c r="D117" s="27">
        <v>106</v>
      </c>
      <c r="E117" s="31"/>
    </row>
    <row r="118" spans="1:5" x14ac:dyDescent="0.25">
      <c r="A118" s="32">
        <f t="shared" si="3"/>
        <v>139677.20633388721</v>
      </c>
      <c r="B118" s="32">
        <f t="shared" si="4"/>
        <v>332.68908680772989</v>
      </c>
      <c r="C118" s="32">
        <f t="shared" si="5"/>
        <v>402.40916410431856</v>
      </c>
      <c r="D118" s="27">
        <v>107</v>
      </c>
      <c r="E118" s="31"/>
    </row>
    <row r="119" spans="1:5" x14ac:dyDescent="0.25">
      <c r="A119" s="32">
        <f t="shared" si="3"/>
        <v>139273.84144801815</v>
      </c>
      <c r="B119" s="32">
        <f t="shared" si="4"/>
        <v>331.73336504298214</v>
      </c>
      <c r="C119" s="32">
        <f t="shared" si="5"/>
        <v>403.36488586906631</v>
      </c>
      <c r="D119" s="27">
        <v>108</v>
      </c>
      <c r="E119" s="31"/>
    </row>
    <row r="120" spans="1:5" x14ac:dyDescent="0.25">
      <c r="A120" s="32">
        <f t="shared" si="3"/>
        <v>138869.51857054516</v>
      </c>
      <c r="B120" s="32">
        <f t="shared" si="4"/>
        <v>330.77537343904311</v>
      </c>
      <c r="C120" s="32">
        <f t="shared" si="5"/>
        <v>404.32287747300535</v>
      </c>
      <c r="D120" s="27">
        <v>109</v>
      </c>
      <c r="E120" s="31"/>
    </row>
    <row r="121" spans="1:5" x14ac:dyDescent="0.25">
      <c r="A121" s="32">
        <f t="shared" si="3"/>
        <v>138464.23542623816</v>
      </c>
      <c r="B121" s="32">
        <f t="shared" si="4"/>
        <v>329.81510660504478</v>
      </c>
      <c r="C121" s="32">
        <f t="shared" si="5"/>
        <v>405.28314430700368</v>
      </c>
      <c r="D121" s="27">
        <v>110</v>
      </c>
      <c r="E121" s="31"/>
    </row>
    <row r="122" spans="1:5" x14ac:dyDescent="0.25">
      <c r="A122" s="32">
        <f t="shared" si="3"/>
        <v>138057.98973446342</v>
      </c>
      <c r="B122" s="32">
        <f t="shared" si="4"/>
        <v>328.85255913731561</v>
      </c>
      <c r="C122" s="32">
        <f t="shared" si="5"/>
        <v>406.24569177473285</v>
      </c>
      <c r="D122" s="27">
        <v>111</v>
      </c>
      <c r="E122" s="31"/>
    </row>
    <row r="123" spans="1:5" x14ac:dyDescent="0.25">
      <c r="A123" s="32">
        <f t="shared" si="3"/>
        <v>137650.77920917072</v>
      </c>
      <c r="B123" s="32">
        <f t="shared" si="4"/>
        <v>327.88772561935065</v>
      </c>
      <c r="C123" s="32">
        <f t="shared" si="5"/>
        <v>407.21052529269781</v>
      </c>
      <c r="D123" s="27">
        <v>112</v>
      </c>
      <c r="E123" s="31"/>
    </row>
    <row r="124" spans="1:5" x14ac:dyDescent="0.25">
      <c r="A124" s="32">
        <f t="shared" si="3"/>
        <v>137242.60155888044</v>
      </c>
      <c r="B124" s="32">
        <f t="shared" si="4"/>
        <v>326.92060062178047</v>
      </c>
      <c r="C124" s="32">
        <f t="shared" si="5"/>
        <v>408.17765029026799</v>
      </c>
      <c r="D124" s="27">
        <v>113</v>
      </c>
      <c r="E124" s="31"/>
    </row>
    <row r="125" spans="1:5" x14ac:dyDescent="0.25">
      <c r="A125" s="32">
        <f t="shared" si="3"/>
        <v>136833.45448667073</v>
      </c>
      <c r="B125" s="32">
        <f t="shared" si="4"/>
        <v>325.95117870234105</v>
      </c>
      <c r="C125" s="32">
        <f t="shared" si="5"/>
        <v>409.1470722097074</v>
      </c>
      <c r="D125" s="27">
        <v>114</v>
      </c>
      <c r="E125" s="31"/>
    </row>
    <row r="126" spans="1:5" x14ac:dyDescent="0.25">
      <c r="A126" s="32">
        <f t="shared" si="3"/>
        <v>136423.33569016453</v>
      </c>
      <c r="B126" s="32">
        <f t="shared" si="4"/>
        <v>324.979454405843</v>
      </c>
      <c r="C126" s="32">
        <f t="shared" si="5"/>
        <v>410.11879650620546</v>
      </c>
      <c r="D126" s="27">
        <v>115</v>
      </c>
      <c r="E126" s="31"/>
    </row>
    <row r="127" spans="1:5" x14ac:dyDescent="0.25">
      <c r="A127" s="32">
        <f t="shared" si="3"/>
        <v>136012.24286151663</v>
      </c>
      <c r="B127" s="32">
        <f t="shared" si="4"/>
        <v>324.0054222641408</v>
      </c>
      <c r="C127" s="32">
        <f t="shared" si="5"/>
        <v>411.09282864790765</v>
      </c>
      <c r="D127" s="27">
        <v>116</v>
      </c>
      <c r="E127" s="31"/>
    </row>
    <row r="128" spans="1:5" x14ac:dyDescent="0.25">
      <c r="A128" s="32">
        <f t="shared" si="3"/>
        <v>135600.17368740067</v>
      </c>
      <c r="B128" s="32">
        <f t="shared" si="4"/>
        <v>323.029076796102</v>
      </c>
      <c r="C128" s="32">
        <f t="shared" si="5"/>
        <v>412.06917411594645</v>
      </c>
      <c r="D128" s="27">
        <v>117</v>
      </c>
      <c r="E128" s="31"/>
    </row>
    <row r="129" spans="1:5" x14ac:dyDescent="0.25">
      <c r="A129" s="32">
        <f t="shared" si="3"/>
        <v>135187.12584899619</v>
      </c>
      <c r="B129" s="32">
        <f t="shared" si="4"/>
        <v>322.0504125075766</v>
      </c>
      <c r="C129" s="32">
        <f t="shared" si="5"/>
        <v>413.04783840447186</v>
      </c>
      <c r="D129" s="27">
        <v>118</v>
      </c>
      <c r="E129" s="31"/>
    </row>
    <row r="130" spans="1:5" x14ac:dyDescent="0.25">
      <c r="A130" s="32">
        <f t="shared" si="3"/>
        <v>134773.0970219755</v>
      </c>
      <c r="B130" s="32">
        <f t="shared" si="4"/>
        <v>321.06942389136594</v>
      </c>
      <c r="C130" s="32">
        <f t="shared" si="5"/>
        <v>414.02882702068251</v>
      </c>
      <c r="D130" s="27">
        <v>119</v>
      </c>
      <c r="E130" s="31"/>
    </row>
    <row r="131" spans="1:5" x14ac:dyDescent="0.25">
      <c r="A131" s="32">
        <f t="shared" si="3"/>
        <v>134358.08487649064</v>
      </c>
      <c r="B131" s="32">
        <f t="shared" si="4"/>
        <v>320.0861054271918</v>
      </c>
      <c r="C131" s="32">
        <f t="shared" si="5"/>
        <v>415.01214548485666</v>
      </c>
      <c r="D131" s="27">
        <v>120</v>
      </c>
      <c r="E131" s="31"/>
    </row>
    <row r="132" spans="1:5" x14ac:dyDescent="0.25">
      <c r="A132" s="32">
        <f t="shared" si="3"/>
        <v>133942.08707716025</v>
      </c>
      <c r="B132" s="32">
        <f t="shared" si="4"/>
        <v>319.10045158166525</v>
      </c>
      <c r="C132" s="32">
        <f t="shared" si="5"/>
        <v>415.9977993303832</v>
      </c>
      <c r="D132" s="27">
        <v>121</v>
      </c>
      <c r="E132" s="31"/>
    </row>
    <row r="133" spans="1:5" x14ac:dyDescent="0.25">
      <c r="A133" s="32">
        <f t="shared" si="3"/>
        <v>133525.10128305646</v>
      </c>
      <c r="B133" s="32">
        <f t="shared" si="4"/>
        <v>318.11245680825562</v>
      </c>
      <c r="C133" s="32">
        <f t="shared" si="5"/>
        <v>416.98579410379284</v>
      </c>
      <c r="D133" s="27">
        <v>122</v>
      </c>
      <c r="E133" s="31"/>
    </row>
    <row r="134" spans="1:5" x14ac:dyDescent="0.25">
      <c r="A134" s="32">
        <f t="shared" si="3"/>
        <v>133107.12514769167</v>
      </c>
      <c r="B134" s="32">
        <f t="shared" si="4"/>
        <v>317.12211554725911</v>
      </c>
      <c r="C134" s="32">
        <f t="shared" si="5"/>
        <v>417.97613536478934</v>
      </c>
      <c r="D134" s="27">
        <v>123</v>
      </c>
      <c r="E134" s="31"/>
    </row>
    <row r="135" spans="1:5" x14ac:dyDescent="0.25">
      <c r="A135" s="32">
        <f t="shared" si="3"/>
        <v>132688.15631900539</v>
      </c>
      <c r="B135" s="32">
        <f t="shared" si="4"/>
        <v>316.12942222576771</v>
      </c>
      <c r="C135" s="32">
        <f t="shared" si="5"/>
        <v>418.96882868628074</v>
      </c>
      <c r="D135" s="27">
        <v>124</v>
      </c>
      <c r="E135" s="31"/>
    </row>
    <row r="136" spans="1:5" x14ac:dyDescent="0.25">
      <c r="A136" s="32">
        <f t="shared" si="3"/>
        <v>132268.19243935097</v>
      </c>
      <c r="B136" s="32">
        <f t="shared" si="4"/>
        <v>315.13437125763784</v>
      </c>
      <c r="C136" s="32">
        <f t="shared" si="5"/>
        <v>419.96387965441062</v>
      </c>
      <c r="D136" s="27">
        <v>125</v>
      </c>
      <c r="E136" s="31"/>
    </row>
    <row r="137" spans="1:5" x14ac:dyDescent="0.25">
      <c r="A137" s="32">
        <f t="shared" si="3"/>
        <v>131847.23114548236</v>
      </c>
      <c r="B137" s="32">
        <f t="shared" si="4"/>
        <v>314.13695704345855</v>
      </c>
      <c r="C137" s="32">
        <f t="shared" si="5"/>
        <v>420.96129386858991</v>
      </c>
      <c r="D137" s="27">
        <v>126</v>
      </c>
      <c r="E137" s="31"/>
    </row>
    <row r="138" spans="1:5" x14ac:dyDescent="0.25">
      <c r="A138" s="32">
        <f t="shared" si="3"/>
        <v>131425.27006854085</v>
      </c>
      <c r="B138" s="32">
        <f t="shared" si="4"/>
        <v>313.13717397052062</v>
      </c>
      <c r="C138" s="32">
        <f t="shared" si="5"/>
        <v>421.96107694152784</v>
      </c>
      <c r="D138" s="27">
        <v>127</v>
      </c>
      <c r="E138" s="31"/>
    </row>
    <row r="139" spans="1:5" x14ac:dyDescent="0.25">
      <c r="A139" s="32">
        <f t="shared" si="3"/>
        <v>131002.30683404159</v>
      </c>
      <c r="B139" s="32">
        <f t="shared" si="4"/>
        <v>312.13501641278452</v>
      </c>
      <c r="C139" s="32">
        <f t="shared" si="5"/>
        <v>422.96323449926393</v>
      </c>
      <c r="D139" s="27">
        <v>128</v>
      </c>
      <c r="E139" s="31"/>
    </row>
    <row r="140" spans="1:5" x14ac:dyDescent="0.25">
      <c r="A140" s="32">
        <f t="shared" ref="A140:A203" si="6">A139-C140-E140</f>
        <v>130578.33906186039</v>
      </c>
      <c r="B140" s="32">
        <f t="shared" ref="B140:B203" si="7">A139*$B$2/12</f>
        <v>311.13047873084878</v>
      </c>
      <c r="C140" s="32">
        <f t="shared" ref="C140:C203" si="8">MIN(A139,$B$7-B140)</f>
        <v>423.96777218119968</v>
      </c>
      <c r="D140" s="27">
        <v>129</v>
      </c>
      <c r="E140" s="31"/>
    </row>
    <row r="141" spans="1:5" x14ac:dyDescent="0.25">
      <c r="A141" s="32">
        <f t="shared" si="6"/>
        <v>130153.36436622025</v>
      </c>
      <c r="B141" s="32">
        <f t="shared" si="7"/>
        <v>310.12355527191841</v>
      </c>
      <c r="C141" s="32">
        <f t="shared" si="8"/>
        <v>424.97469564013005</v>
      </c>
      <c r="D141" s="27">
        <v>130</v>
      </c>
      <c r="E141" s="31"/>
    </row>
    <row r="142" spans="1:5" x14ac:dyDescent="0.25">
      <c r="A142" s="32">
        <f t="shared" si="6"/>
        <v>129727.38035567797</v>
      </c>
      <c r="B142" s="32">
        <f t="shared" si="7"/>
        <v>309.11424036977309</v>
      </c>
      <c r="C142" s="32">
        <f t="shared" si="8"/>
        <v>425.98401054227537</v>
      </c>
      <c r="D142" s="27">
        <v>131</v>
      </c>
      <c r="E142" s="31"/>
    </row>
    <row r="143" spans="1:5" x14ac:dyDescent="0.25">
      <c r="A143" s="32">
        <f t="shared" si="6"/>
        <v>129300.38463311066</v>
      </c>
      <c r="B143" s="32">
        <f t="shared" si="7"/>
        <v>308.10252834473522</v>
      </c>
      <c r="C143" s="32">
        <f t="shared" si="8"/>
        <v>426.99572256731324</v>
      </c>
      <c r="D143" s="27">
        <v>132</v>
      </c>
      <c r="E143" s="31"/>
    </row>
    <row r="144" spans="1:5" x14ac:dyDescent="0.25">
      <c r="A144" s="32">
        <f t="shared" si="6"/>
        <v>128872.37479570226</v>
      </c>
      <c r="B144" s="32">
        <f t="shared" si="7"/>
        <v>307.08841350363781</v>
      </c>
      <c r="C144" s="32">
        <f t="shared" si="8"/>
        <v>428.00983740841065</v>
      </c>
      <c r="D144" s="27">
        <v>133</v>
      </c>
      <c r="E144" s="31"/>
    </row>
    <row r="145" spans="1:5" x14ac:dyDescent="0.25">
      <c r="A145" s="32">
        <f t="shared" si="6"/>
        <v>128443.34843493</v>
      </c>
      <c r="B145" s="32">
        <f t="shared" si="7"/>
        <v>306.07189013979286</v>
      </c>
      <c r="C145" s="32">
        <f t="shared" si="8"/>
        <v>429.0263607722556</v>
      </c>
      <c r="D145" s="27">
        <v>134</v>
      </c>
      <c r="E145" s="31"/>
    </row>
    <row r="146" spans="1:5" x14ac:dyDescent="0.25">
      <c r="A146" s="32">
        <f t="shared" si="6"/>
        <v>128013.30313655091</v>
      </c>
      <c r="B146" s="32">
        <f t="shared" si="7"/>
        <v>305.05295253295873</v>
      </c>
      <c r="C146" s="32">
        <f t="shared" si="8"/>
        <v>430.04529837908973</v>
      </c>
      <c r="D146" s="27">
        <v>135</v>
      </c>
      <c r="E146" s="31"/>
    </row>
    <row r="147" spans="1:5" x14ac:dyDescent="0.25">
      <c r="A147" s="32">
        <f t="shared" si="6"/>
        <v>127582.23648058817</v>
      </c>
      <c r="B147" s="32">
        <f t="shared" si="7"/>
        <v>304.03159494930838</v>
      </c>
      <c r="C147" s="32">
        <f t="shared" si="8"/>
        <v>431.06665596274007</v>
      </c>
      <c r="D147" s="27">
        <v>136</v>
      </c>
      <c r="E147" s="31"/>
    </row>
    <row r="148" spans="1:5" x14ac:dyDescent="0.25">
      <c r="A148" s="32">
        <f t="shared" si="6"/>
        <v>127150.14604131751</v>
      </c>
      <c r="B148" s="32">
        <f t="shared" si="7"/>
        <v>303.00781164139693</v>
      </c>
      <c r="C148" s="32">
        <f t="shared" si="8"/>
        <v>432.09043927065153</v>
      </c>
      <c r="D148" s="27">
        <v>137</v>
      </c>
      <c r="E148" s="31"/>
    </row>
    <row r="149" spans="1:5" x14ac:dyDescent="0.25">
      <c r="A149" s="32">
        <f t="shared" si="6"/>
        <v>126717.02938725358</v>
      </c>
      <c r="B149" s="32">
        <f t="shared" si="7"/>
        <v>301.98159684812907</v>
      </c>
      <c r="C149" s="32">
        <f t="shared" si="8"/>
        <v>433.11665406391938</v>
      </c>
      <c r="D149" s="27">
        <v>138</v>
      </c>
      <c r="E149" s="31"/>
    </row>
    <row r="150" spans="1:5" x14ac:dyDescent="0.25">
      <c r="A150" s="32">
        <f t="shared" si="6"/>
        <v>126282.88408113626</v>
      </c>
      <c r="B150" s="32">
        <f t="shared" si="7"/>
        <v>300.95294479472727</v>
      </c>
      <c r="C150" s="32">
        <f t="shared" si="8"/>
        <v>434.14530611732118</v>
      </c>
      <c r="D150" s="27">
        <v>139</v>
      </c>
      <c r="E150" s="31"/>
    </row>
    <row r="151" spans="1:5" x14ac:dyDescent="0.25">
      <c r="A151" s="32">
        <f t="shared" si="6"/>
        <v>125847.70767991692</v>
      </c>
      <c r="B151" s="32">
        <f t="shared" si="7"/>
        <v>299.92184969269863</v>
      </c>
      <c r="C151" s="32">
        <f t="shared" si="8"/>
        <v>435.17640121934983</v>
      </c>
      <c r="D151" s="27">
        <v>140</v>
      </c>
      <c r="E151" s="31"/>
    </row>
    <row r="152" spans="1:5" x14ac:dyDescent="0.25">
      <c r="A152" s="32">
        <f t="shared" si="6"/>
        <v>125411.49773474467</v>
      </c>
      <c r="B152" s="32">
        <f t="shared" si="7"/>
        <v>298.88830573980266</v>
      </c>
      <c r="C152" s="32">
        <f t="shared" si="8"/>
        <v>436.2099451722458</v>
      </c>
      <c r="D152" s="27">
        <v>141</v>
      </c>
      <c r="E152" s="31"/>
    </row>
    <row r="153" spans="1:5" x14ac:dyDescent="0.25">
      <c r="A153" s="32">
        <f t="shared" si="6"/>
        <v>124974.25179095264</v>
      </c>
      <c r="B153" s="32">
        <f t="shared" si="7"/>
        <v>297.85230712001857</v>
      </c>
      <c r="C153" s="32">
        <f t="shared" si="8"/>
        <v>437.24594379202989</v>
      </c>
      <c r="D153" s="27">
        <v>142</v>
      </c>
      <c r="E153" s="31"/>
    </row>
    <row r="154" spans="1:5" x14ac:dyDescent="0.25">
      <c r="A154" s="32">
        <f t="shared" si="6"/>
        <v>124535.9673880441</v>
      </c>
      <c r="B154" s="32">
        <f t="shared" si="7"/>
        <v>296.81384800351253</v>
      </c>
      <c r="C154" s="32">
        <f t="shared" si="8"/>
        <v>438.28440290853592</v>
      </c>
      <c r="D154" s="27">
        <v>143</v>
      </c>
      <c r="E154" s="31"/>
    </row>
    <row r="155" spans="1:5" x14ac:dyDescent="0.25">
      <c r="A155" s="32">
        <f t="shared" si="6"/>
        <v>124096.64205967865</v>
      </c>
      <c r="B155" s="32">
        <f t="shared" si="7"/>
        <v>295.77292254660478</v>
      </c>
      <c r="C155" s="32">
        <f t="shared" si="8"/>
        <v>439.32532836544368</v>
      </c>
      <c r="D155" s="27">
        <v>144</v>
      </c>
      <c r="E155" s="31"/>
    </row>
    <row r="156" spans="1:5" x14ac:dyDescent="0.25">
      <c r="A156" s="32">
        <f t="shared" si="6"/>
        <v>123656.27333365833</v>
      </c>
      <c r="B156" s="32">
        <f t="shared" si="7"/>
        <v>294.72952489173679</v>
      </c>
      <c r="C156" s="32">
        <f t="shared" si="8"/>
        <v>440.36872602031167</v>
      </c>
      <c r="D156" s="27">
        <v>145</v>
      </c>
      <c r="E156" s="31"/>
    </row>
    <row r="157" spans="1:5" x14ac:dyDescent="0.25">
      <c r="A157" s="32">
        <f t="shared" si="6"/>
        <v>123214.85873191373</v>
      </c>
      <c r="B157" s="32">
        <f t="shared" si="7"/>
        <v>293.68364916743855</v>
      </c>
      <c r="C157" s="32">
        <f t="shared" si="8"/>
        <v>441.41460174460991</v>
      </c>
      <c r="D157" s="27">
        <v>146</v>
      </c>
      <c r="E157" s="31"/>
    </row>
    <row r="158" spans="1:5" x14ac:dyDescent="0.25">
      <c r="A158" s="32">
        <f t="shared" si="6"/>
        <v>122772.39577048998</v>
      </c>
      <c r="B158" s="32">
        <f t="shared" si="7"/>
        <v>292.63528948829509</v>
      </c>
      <c r="C158" s="32">
        <f t="shared" si="8"/>
        <v>442.46296142375337</v>
      </c>
      <c r="D158" s="27">
        <v>147</v>
      </c>
      <c r="E158" s="31"/>
    </row>
    <row r="159" spans="1:5" x14ac:dyDescent="0.25">
      <c r="A159" s="32">
        <f t="shared" si="6"/>
        <v>122328.88195953284</v>
      </c>
      <c r="B159" s="32">
        <f t="shared" si="7"/>
        <v>291.58443995491371</v>
      </c>
      <c r="C159" s="32">
        <f t="shared" si="8"/>
        <v>443.51381095713475</v>
      </c>
      <c r="D159" s="27">
        <v>148</v>
      </c>
      <c r="E159" s="31"/>
    </row>
    <row r="160" spans="1:5" x14ac:dyDescent="0.25">
      <c r="A160" s="32">
        <f t="shared" si="6"/>
        <v>121884.31480327468</v>
      </c>
      <c r="B160" s="32">
        <f t="shared" si="7"/>
        <v>290.53109465389053</v>
      </c>
      <c r="C160" s="32">
        <f t="shared" si="8"/>
        <v>444.56715625815792</v>
      </c>
      <c r="D160" s="27">
        <v>149</v>
      </c>
      <c r="E160" s="31"/>
    </row>
    <row r="161" spans="1:5" x14ac:dyDescent="0.25">
      <c r="A161" s="32">
        <f t="shared" si="6"/>
        <v>121438.69180002042</v>
      </c>
      <c r="B161" s="32">
        <f t="shared" si="7"/>
        <v>289.4752476577774</v>
      </c>
      <c r="C161" s="32">
        <f t="shared" si="8"/>
        <v>445.62300325427105</v>
      </c>
      <c r="D161" s="27">
        <v>150</v>
      </c>
      <c r="E161" s="31"/>
    </row>
    <row r="162" spans="1:5" x14ac:dyDescent="0.25">
      <c r="A162" s="32">
        <f t="shared" si="6"/>
        <v>120992.01044213341</v>
      </c>
      <c r="B162" s="32">
        <f t="shared" si="7"/>
        <v>288.41689302504852</v>
      </c>
      <c r="C162" s="32">
        <f t="shared" si="8"/>
        <v>446.68135788699993</v>
      </c>
      <c r="D162" s="27">
        <v>151</v>
      </c>
      <c r="E162" s="31"/>
    </row>
    <row r="163" spans="1:5" x14ac:dyDescent="0.25">
      <c r="A163" s="32">
        <f t="shared" si="6"/>
        <v>120544.26821602143</v>
      </c>
      <c r="B163" s="32">
        <f t="shared" si="7"/>
        <v>287.35602480006685</v>
      </c>
      <c r="C163" s="32">
        <f t="shared" si="8"/>
        <v>447.74222611198161</v>
      </c>
      <c r="D163" s="27">
        <v>152</v>
      </c>
      <c r="E163" s="31"/>
    </row>
    <row r="164" spans="1:5" x14ac:dyDescent="0.25">
      <c r="A164" s="32">
        <f t="shared" si="6"/>
        <v>120095.46260212244</v>
      </c>
      <c r="B164" s="32">
        <f t="shared" si="7"/>
        <v>286.29263701305092</v>
      </c>
      <c r="C164" s="32">
        <f t="shared" si="8"/>
        <v>448.80561389899754</v>
      </c>
      <c r="D164" s="27">
        <v>153</v>
      </c>
      <c r="E164" s="31"/>
    </row>
    <row r="165" spans="1:5" x14ac:dyDescent="0.25">
      <c r="A165" s="32">
        <f t="shared" si="6"/>
        <v>119645.59107489043</v>
      </c>
      <c r="B165" s="32">
        <f t="shared" si="7"/>
        <v>285.22672368004083</v>
      </c>
      <c r="C165" s="32">
        <f t="shared" si="8"/>
        <v>449.87152723200762</v>
      </c>
      <c r="D165" s="27">
        <v>154</v>
      </c>
      <c r="E165" s="31"/>
    </row>
    <row r="166" spans="1:5" x14ac:dyDescent="0.25">
      <c r="A166" s="32">
        <f t="shared" si="6"/>
        <v>119194.65110278124</v>
      </c>
      <c r="B166" s="32">
        <f t="shared" si="7"/>
        <v>284.1582788028648</v>
      </c>
      <c r="C166" s="32">
        <f t="shared" si="8"/>
        <v>450.93997210918366</v>
      </c>
      <c r="D166" s="27">
        <v>155</v>
      </c>
      <c r="E166" s="31"/>
    </row>
    <row r="167" spans="1:5" x14ac:dyDescent="0.25">
      <c r="A167" s="32">
        <f t="shared" si="6"/>
        <v>118742.64014823829</v>
      </c>
      <c r="B167" s="32">
        <f t="shared" si="7"/>
        <v>283.08729636910545</v>
      </c>
      <c r="C167" s="32">
        <f t="shared" si="8"/>
        <v>452.01095454294301</v>
      </c>
      <c r="D167" s="27">
        <v>156</v>
      </c>
      <c r="E167" s="31"/>
    </row>
    <row r="168" spans="1:5" x14ac:dyDescent="0.25">
      <c r="A168" s="32">
        <f t="shared" si="6"/>
        <v>118289.55566767832</v>
      </c>
      <c r="B168" s="32">
        <f t="shared" si="7"/>
        <v>282.01377035206593</v>
      </c>
      <c r="C168" s="32">
        <f t="shared" si="8"/>
        <v>453.08448055998252</v>
      </c>
      <c r="D168" s="27">
        <v>157</v>
      </c>
      <c r="E168" s="31"/>
    </row>
    <row r="169" spans="1:5" x14ac:dyDescent="0.25">
      <c r="A169" s="32">
        <f t="shared" si="6"/>
        <v>117835.395111477</v>
      </c>
      <c r="B169" s="32">
        <f t="shared" si="7"/>
        <v>280.93769471073603</v>
      </c>
      <c r="C169" s="32">
        <f t="shared" si="8"/>
        <v>454.16055620131243</v>
      </c>
      <c r="D169" s="27">
        <v>158</v>
      </c>
      <c r="E169" s="31"/>
    </row>
    <row r="170" spans="1:5" x14ac:dyDescent="0.25">
      <c r="A170" s="32">
        <f t="shared" si="6"/>
        <v>117380.15592395471</v>
      </c>
      <c r="B170" s="32">
        <f t="shared" si="7"/>
        <v>279.85906338975786</v>
      </c>
      <c r="C170" s="32">
        <f t="shared" si="8"/>
        <v>455.23918752229059</v>
      </c>
      <c r="D170" s="27">
        <v>159</v>
      </c>
      <c r="E170" s="31"/>
    </row>
    <row r="171" spans="1:5" x14ac:dyDescent="0.25">
      <c r="A171" s="32">
        <f t="shared" si="6"/>
        <v>116923.83554336205</v>
      </c>
      <c r="B171" s="32">
        <f t="shared" si="7"/>
        <v>278.77787031939243</v>
      </c>
      <c r="C171" s="32">
        <f t="shared" si="8"/>
        <v>456.32038059265602</v>
      </c>
      <c r="D171" s="27">
        <v>160</v>
      </c>
      <c r="E171" s="31"/>
    </row>
    <row r="172" spans="1:5" x14ac:dyDescent="0.25">
      <c r="A172" s="32">
        <f t="shared" si="6"/>
        <v>116466.43140186548</v>
      </c>
      <c r="B172" s="32">
        <f t="shared" si="7"/>
        <v>277.69410941548489</v>
      </c>
      <c r="C172" s="32">
        <f t="shared" si="8"/>
        <v>457.40414149656357</v>
      </c>
      <c r="D172" s="27">
        <v>161</v>
      </c>
      <c r="E172" s="31"/>
    </row>
    <row r="173" spans="1:5" x14ac:dyDescent="0.25">
      <c r="A173" s="32">
        <f t="shared" si="6"/>
        <v>116007.94092553286</v>
      </c>
      <c r="B173" s="32">
        <f t="shared" si="7"/>
        <v>276.60777457943055</v>
      </c>
      <c r="C173" s="32">
        <f t="shared" si="8"/>
        <v>458.4904763326179</v>
      </c>
      <c r="D173" s="27">
        <v>162</v>
      </c>
      <c r="E173" s="31"/>
    </row>
    <row r="174" spans="1:5" x14ac:dyDescent="0.25">
      <c r="A174" s="32">
        <f t="shared" si="6"/>
        <v>115548.36153431896</v>
      </c>
      <c r="B174" s="32">
        <f t="shared" si="7"/>
        <v>275.51885969814055</v>
      </c>
      <c r="C174" s="32">
        <f t="shared" si="8"/>
        <v>459.57939121390791</v>
      </c>
      <c r="D174" s="27">
        <v>163</v>
      </c>
      <c r="E174" s="31"/>
    </row>
    <row r="175" spans="1:5" x14ac:dyDescent="0.25">
      <c r="A175" s="32">
        <f t="shared" si="6"/>
        <v>115087.69064205092</v>
      </c>
      <c r="B175" s="32">
        <f t="shared" si="7"/>
        <v>274.42735864400754</v>
      </c>
      <c r="C175" s="32">
        <f t="shared" si="8"/>
        <v>460.67089226804092</v>
      </c>
      <c r="D175" s="27">
        <v>164</v>
      </c>
      <c r="E175" s="31"/>
    </row>
    <row r="176" spans="1:5" x14ac:dyDescent="0.25">
      <c r="A176" s="32">
        <f t="shared" si="6"/>
        <v>114625.92565641375</v>
      </c>
      <c r="B176" s="32">
        <f t="shared" si="7"/>
        <v>273.33326527487094</v>
      </c>
      <c r="C176" s="32">
        <f t="shared" si="8"/>
        <v>461.76498563717752</v>
      </c>
      <c r="D176" s="27">
        <v>165</v>
      </c>
      <c r="E176" s="31"/>
    </row>
    <row r="177" spans="1:5" x14ac:dyDescent="0.25">
      <c r="A177" s="32">
        <f t="shared" si="6"/>
        <v>114163.06397893568</v>
      </c>
      <c r="B177" s="32">
        <f t="shared" si="7"/>
        <v>272.23657343398264</v>
      </c>
      <c r="C177" s="32">
        <f t="shared" si="8"/>
        <v>462.86167747806581</v>
      </c>
      <c r="D177" s="27">
        <v>166</v>
      </c>
      <c r="E177" s="31"/>
    </row>
    <row r="178" spans="1:5" x14ac:dyDescent="0.25">
      <c r="A178" s="32">
        <f t="shared" si="6"/>
        <v>113699.1030049736</v>
      </c>
      <c r="B178" s="32">
        <f t="shared" si="7"/>
        <v>271.13727694997226</v>
      </c>
      <c r="C178" s="32">
        <f t="shared" si="8"/>
        <v>463.9609739620762</v>
      </c>
      <c r="D178" s="27">
        <v>167</v>
      </c>
      <c r="E178" s="31"/>
    </row>
    <row r="179" spans="1:5" x14ac:dyDescent="0.25">
      <c r="A179" s="32">
        <f t="shared" si="6"/>
        <v>113234.04012369836</v>
      </c>
      <c r="B179" s="32">
        <f t="shared" si="7"/>
        <v>270.03536963681228</v>
      </c>
      <c r="C179" s="32">
        <f t="shared" si="8"/>
        <v>465.06288127523618</v>
      </c>
      <c r="D179" s="27">
        <v>168</v>
      </c>
      <c r="E179" s="31"/>
    </row>
    <row r="180" spans="1:5" x14ac:dyDescent="0.25">
      <c r="A180" s="32">
        <f t="shared" si="6"/>
        <v>112767.87271808009</v>
      </c>
      <c r="B180" s="32">
        <f t="shared" si="7"/>
        <v>268.93084529378365</v>
      </c>
      <c r="C180" s="32">
        <f t="shared" si="8"/>
        <v>466.16740561826481</v>
      </c>
      <c r="D180" s="27">
        <v>169</v>
      </c>
      <c r="E180" s="31"/>
    </row>
    <row r="181" spans="1:5" x14ac:dyDescent="0.25">
      <c r="A181" s="32">
        <f t="shared" si="6"/>
        <v>112300.59816487349</v>
      </c>
      <c r="B181" s="32">
        <f t="shared" si="7"/>
        <v>267.82369770544022</v>
      </c>
      <c r="C181" s="32">
        <f t="shared" si="8"/>
        <v>467.27455320660823</v>
      </c>
      <c r="D181" s="27">
        <v>170</v>
      </c>
      <c r="E181" s="31"/>
    </row>
    <row r="182" spans="1:5" x14ac:dyDescent="0.25">
      <c r="A182" s="32">
        <f t="shared" si="6"/>
        <v>111832.21383460301</v>
      </c>
      <c r="B182" s="32">
        <f t="shared" si="7"/>
        <v>266.71392064157453</v>
      </c>
      <c r="C182" s="32">
        <f t="shared" si="8"/>
        <v>468.38433027047392</v>
      </c>
      <c r="D182" s="27">
        <v>171</v>
      </c>
      <c r="E182" s="31"/>
    </row>
    <row r="183" spans="1:5" x14ac:dyDescent="0.25">
      <c r="A183" s="32">
        <f t="shared" si="6"/>
        <v>111362.71709154814</v>
      </c>
      <c r="B183" s="32">
        <f t="shared" si="7"/>
        <v>265.60150785718218</v>
      </c>
      <c r="C183" s="32">
        <f t="shared" si="8"/>
        <v>469.49674305486627</v>
      </c>
      <c r="D183" s="27">
        <v>172</v>
      </c>
      <c r="E183" s="31"/>
    </row>
    <row r="184" spans="1:5" x14ac:dyDescent="0.25">
      <c r="A184" s="32">
        <f t="shared" si="6"/>
        <v>110892.10529372851</v>
      </c>
      <c r="B184" s="32">
        <f t="shared" si="7"/>
        <v>264.48645309242687</v>
      </c>
      <c r="C184" s="32">
        <f t="shared" si="8"/>
        <v>470.61179781962159</v>
      </c>
      <c r="D184" s="27">
        <v>173</v>
      </c>
      <c r="E184" s="31"/>
    </row>
    <row r="185" spans="1:5" x14ac:dyDescent="0.25">
      <c r="A185" s="32">
        <f t="shared" si="6"/>
        <v>110420.37579288907</v>
      </c>
      <c r="B185" s="32">
        <f t="shared" si="7"/>
        <v>263.36875007260522</v>
      </c>
      <c r="C185" s="32">
        <f t="shared" si="8"/>
        <v>471.72950083944323</v>
      </c>
      <c r="D185" s="27">
        <v>174</v>
      </c>
      <c r="E185" s="31"/>
    </row>
    <row r="186" spans="1:5" x14ac:dyDescent="0.25">
      <c r="A186" s="32">
        <f t="shared" si="6"/>
        <v>109947.52593448514</v>
      </c>
      <c r="B186" s="32">
        <f t="shared" si="7"/>
        <v>262.24839250811152</v>
      </c>
      <c r="C186" s="32">
        <f t="shared" si="8"/>
        <v>472.84985840393693</v>
      </c>
      <c r="D186" s="27">
        <v>175</v>
      </c>
      <c r="E186" s="31"/>
    </row>
    <row r="187" spans="1:5" x14ac:dyDescent="0.25">
      <c r="A187" s="32">
        <f t="shared" si="6"/>
        <v>109473.55305766749</v>
      </c>
      <c r="B187" s="32">
        <f t="shared" si="7"/>
        <v>261.12537409440222</v>
      </c>
      <c r="C187" s="32">
        <f t="shared" si="8"/>
        <v>473.97287681764624</v>
      </c>
      <c r="D187" s="27">
        <v>176</v>
      </c>
      <c r="E187" s="31"/>
    </row>
    <row r="188" spans="1:5" x14ac:dyDescent="0.25">
      <c r="A188" s="32">
        <f t="shared" si="6"/>
        <v>108998.4544952674</v>
      </c>
      <c r="B188" s="32">
        <f t="shared" si="7"/>
        <v>259.9996885119603</v>
      </c>
      <c r="C188" s="32">
        <f t="shared" si="8"/>
        <v>475.09856240008816</v>
      </c>
      <c r="D188" s="27">
        <v>177</v>
      </c>
      <c r="E188" s="31"/>
    </row>
    <row r="189" spans="1:5" x14ac:dyDescent="0.25">
      <c r="A189" s="32">
        <f t="shared" si="6"/>
        <v>108522.22757378161</v>
      </c>
      <c r="B189" s="32">
        <f t="shared" si="7"/>
        <v>258.8713294262601</v>
      </c>
      <c r="C189" s="32">
        <f t="shared" si="8"/>
        <v>476.22692148578835</v>
      </c>
      <c r="D189" s="27">
        <v>178</v>
      </c>
      <c r="E189" s="31"/>
    </row>
    <row r="190" spans="1:5" x14ac:dyDescent="0.25">
      <c r="A190" s="32">
        <f t="shared" si="6"/>
        <v>108044.8696133573</v>
      </c>
      <c r="B190" s="32">
        <f t="shared" si="7"/>
        <v>257.74029048773133</v>
      </c>
      <c r="C190" s="32">
        <f t="shared" si="8"/>
        <v>477.35796042431713</v>
      </c>
      <c r="D190" s="27">
        <v>179</v>
      </c>
      <c r="E190" s="31"/>
    </row>
    <row r="191" spans="1:5" x14ac:dyDescent="0.25">
      <c r="A191" s="32">
        <f t="shared" si="6"/>
        <v>107566.37792777696</v>
      </c>
      <c r="B191" s="32">
        <f t="shared" si="7"/>
        <v>256.60656533172357</v>
      </c>
      <c r="C191" s="32">
        <f t="shared" si="8"/>
        <v>478.49168558032488</v>
      </c>
      <c r="D191" s="27">
        <v>180</v>
      </c>
      <c r="E191" s="31"/>
    </row>
    <row r="192" spans="1:5" x14ac:dyDescent="0.25">
      <c r="A192" s="32">
        <f t="shared" si="6"/>
        <v>107086.74982444338</v>
      </c>
      <c r="B192" s="32">
        <f t="shared" si="7"/>
        <v>255.47014757847032</v>
      </c>
      <c r="C192" s="32">
        <f t="shared" si="8"/>
        <v>479.62810333357811</v>
      </c>
      <c r="D192" s="27">
        <v>181</v>
      </c>
      <c r="E192" s="31"/>
    </row>
    <row r="193" spans="1:5" x14ac:dyDescent="0.25">
      <c r="A193" s="32">
        <f t="shared" si="6"/>
        <v>106605.98260436438</v>
      </c>
      <c r="B193" s="32">
        <f t="shared" si="7"/>
        <v>254.33103083305306</v>
      </c>
      <c r="C193" s="32">
        <f t="shared" si="8"/>
        <v>480.76722007899536</v>
      </c>
      <c r="D193" s="27">
        <v>182</v>
      </c>
      <c r="E193" s="31"/>
    </row>
    <row r="194" spans="1:5" x14ac:dyDescent="0.25">
      <c r="A194" s="32">
        <f t="shared" si="6"/>
        <v>106124.0735621377</v>
      </c>
      <c r="B194" s="32">
        <f t="shared" si="7"/>
        <v>253.18920868536543</v>
      </c>
      <c r="C194" s="32">
        <f t="shared" si="8"/>
        <v>481.90904222668303</v>
      </c>
      <c r="D194" s="27">
        <v>183</v>
      </c>
      <c r="E194" s="31"/>
    </row>
    <row r="195" spans="1:5" x14ac:dyDescent="0.25">
      <c r="A195" s="32">
        <f t="shared" si="6"/>
        <v>105641.01998593572</v>
      </c>
      <c r="B195" s="32">
        <f t="shared" si="7"/>
        <v>252.04467471007703</v>
      </c>
      <c r="C195" s="32">
        <f t="shared" si="8"/>
        <v>483.0535762019714</v>
      </c>
      <c r="D195" s="27">
        <v>184</v>
      </c>
      <c r="E195" s="31"/>
    </row>
    <row r="196" spans="1:5" x14ac:dyDescent="0.25">
      <c r="A196" s="32">
        <f t="shared" si="6"/>
        <v>105156.81915749027</v>
      </c>
      <c r="B196" s="32">
        <f t="shared" si="7"/>
        <v>250.89742246659736</v>
      </c>
      <c r="C196" s="32">
        <f t="shared" si="8"/>
        <v>484.20082844545107</v>
      </c>
      <c r="D196" s="27">
        <v>185</v>
      </c>
      <c r="E196" s="31"/>
    </row>
    <row r="197" spans="1:5" x14ac:dyDescent="0.25">
      <c r="A197" s="32">
        <f t="shared" si="6"/>
        <v>104671.46835207727</v>
      </c>
      <c r="B197" s="32">
        <f t="shared" si="7"/>
        <v>249.7474454990394</v>
      </c>
      <c r="C197" s="32">
        <f t="shared" si="8"/>
        <v>485.35080541300908</v>
      </c>
      <c r="D197" s="27">
        <v>186</v>
      </c>
      <c r="E197" s="31"/>
    </row>
    <row r="198" spans="1:5" x14ac:dyDescent="0.25">
      <c r="A198" s="32">
        <f t="shared" si="6"/>
        <v>104184.9648385014</v>
      </c>
      <c r="B198" s="32">
        <f t="shared" si="7"/>
        <v>248.5947373361835</v>
      </c>
      <c r="C198" s="32">
        <f t="shared" si="8"/>
        <v>486.50351357586499</v>
      </c>
      <c r="D198" s="27">
        <v>187</v>
      </c>
      <c r="E198" s="31"/>
    </row>
    <row r="199" spans="1:5" x14ac:dyDescent="0.25">
      <c r="A199" s="32">
        <f t="shared" si="6"/>
        <v>103697.3058790808</v>
      </c>
      <c r="B199" s="32">
        <f t="shared" si="7"/>
        <v>247.43929149144083</v>
      </c>
      <c r="C199" s="32">
        <f t="shared" si="8"/>
        <v>487.65895942060763</v>
      </c>
      <c r="D199" s="27">
        <v>188</v>
      </c>
      <c r="E199" s="31"/>
    </row>
    <row r="200" spans="1:5" x14ac:dyDescent="0.25">
      <c r="A200" s="32">
        <f t="shared" si="6"/>
        <v>103208.48872963157</v>
      </c>
      <c r="B200" s="32">
        <f t="shared" si="7"/>
        <v>246.28110146281691</v>
      </c>
      <c r="C200" s="32">
        <f t="shared" si="8"/>
        <v>488.81714944923158</v>
      </c>
      <c r="D200" s="27">
        <v>189</v>
      </c>
      <c r="E200" s="31"/>
    </row>
    <row r="201" spans="1:5" x14ac:dyDescent="0.25">
      <c r="A201" s="32">
        <f t="shared" si="6"/>
        <v>102718.5106394524</v>
      </c>
      <c r="B201" s="32">
        <f t="shared" si="7"/>
        <v>245.12016073287498</v>
      </c>
      <c r="C201" s="32">
        <f t="shared" si="8"/>
        <v>489.97809017917348</v>
      </c>
      <c r="D201" s="27">
        <v>190</v>
      </c>
      <c r="E201" s="31"/>
    </row>
    <row r="202" spans="1:5" x14ac:dyDescent="0.25">
      <c r="A202" s="32">
        <f t="shared" si="6"/>
        <v>102227.36885130906</v>
      </c>
      <c r="B202" s="32">
        <f t="shared" si="7"/>
        <v>243.95646276869945</v>
      </c>
      <c r="C202" s="32">
        <f t="shared" si="8"/>
        <v>491.141788143349</v>
      </c>
      <c r="D202" s="27">
        <v>191</v>
      </c>
      <c r="E202" s="31"/>
    </row>
    <row r="203" spans="1:5" x14ac:dyDescent="0.25">
      <c r="A203" s="32">
        <f t="shared" si="6"/>
        <v>101735.06060141887</v>
      </c>
      <c r="B203" s="32">
        <f t="shared" si="7"/>
        <v>242.79000102185901</v>
      </c>
      <c r="C203" s="32">
        <f t="shared" si="8"/>
        <v>492.30824989018947</v>
      </c>
      <c r="D203" s="27">
        <v>192</v>
      </c>
      <c r="E203" s="31"/>
    </row>
    <row r="204" spans="1:5" x14ac:dyDescent="0.25">
      <c r="A204" s="32">
        <f t="shared" ref="A204:A267" si="9">A203-C204-E204</f>
        <v>101241.58311943519</v>
      </c>
      <c r="B204" s="32">
        <f t="shared" ref="B204:B267" si="10">A203*$B$2/12</f>
        <v>241.62076892836981</v>
      </c>
      <c r="C204" s="32">
        <f t="shared" ref="C204:C267" si="11">MIN(A203,$B$7-B204)</f>
        <v>493.47748198367867</v>
      </c>
      <c r="D204" s="27">
        <v>193</v>
      </c>
      <c r="E204" s="31"/>
    </row>
    <row r="205" spans="1:5" x14ac:dyDescent="0.25">
      <c r="A205" s="32">
        <f t="shared" si="9"/>
        <v>100746.9336284318</v>
      </c>
      <c r="B205" s="32">
        <f t="shared" si="10"/>
        <v>240.44875990865862</v>
      </c>
      <c r="C205" s="32">
        <f t="shared" si="11"/>
        <v>494.64949100338981</v>
      </c>
      <c r="D205" s="27">
        <v>194</v>
      </c>
      <c r="E205" s="31"/>
    </row>
    <row r="206" spans="1:5" x14ac:dyDescent="0.25">
      <c r="A206" s="32">
        <f t="shared" si="9"/>
        <v>100251.10934488727</v>
      </c>
      <c r="B206" s="32">
        <f t="shared" si="10"/>
        <v>239.27396736752553</v>
      </c>
      <c r="C206" s="32">
        <f t="shared" si="11"/>
        <v>495.82428354452293</v>
      </c>
      <c r="D206" s="27">
        <v>195</v>
      </c>
      <c r="E206" s="31"/>
    </row>
    <row r="207" spans="1:5" x14ac:dyDescent="0.25">
      <c r="A207" s="32">
        <f t="shared" si="9"/>
        <v>99754.107478669335</v>
      </c>
      <c r="B207" s="32">
        <f t="shared" si="10"/>
        <v>238.09638469410729</v>
      </c>
      <c r="C207" s="32">
        <f t="shared" si="11"/>
        <v>497.00186621794114</v>
      </c>
      <c r="D207" s="27">
        <v>196</v>
      </c>
      <c r="E207" s="31"/>
    </row>
    <row r="208" spans="1:5" x14ac:dyDescent="0.25">
      <c r="A208" s="32">
        <f t="shared" si="9"/>
        <v>99255.925233019123</v>
      </c>
      <c r="B208" s="32">
        <f t="shared" si="10"/>
        <v>236.91600526183967</v>
      </c>
      <c r="C208" s="32">
        <f t="shared" si="11"/>
        <v>498.18224565020876</v>
      </c>
      <c r="D208" s="27">
        <v>197</v>
      </c>
      <c r="E208" s="31"/>
    </row>
    <row r="209" spans="1:5" x14ac:dyDescent="0.25">
      <c r="A209" s="32">
        <f t="shared" si="9"/>
        <v>98756.5598045355</v>
      </c>
      <c r="B209" s="32">
        <f t="shared" si="10"/>
        <v>235.73282242842041</v>
      </c>
      <c r="C209" s="32">
        <f t="shared" si="11"/>
        <v>499.36542848362808</v>
      </c>
      <c r="D209" s="27">
        <v>198</v>
      </c>
      <c r="E209" s="31"/>
    </row>
    <row r="210" spans="1:5" x14ac:dyDescent="0.25">
      <c r="A210" s="32">
        <f t="shared" si="9"/>
        <v>98256.00838315922</v>
      </c>
      <c r="B210" s="32">
        <f t="shared" si="10"/>
        <v>234.54682953577182</v>
      </c>
      <c r="C210" s="32">
        <f t="shared" si="11"/>
        <v>500.55142137627661</v>
      </c>
      <c r="D210" s="27">
        <v>199</v>
      </c>
      <c r="E210" s="31"/>
    </row>
    <row r="211" spans="1:5" x14ac:dyDescent="0.25">
      <c r="A211" s="32">
        <f t="shared" si="9"/>
        <v>97754.268152157179</v>
      </c>
      <c r="B211" s="32">
        <f t="shared" si="10"/>
        <v>233.35801991000315</v>
      </c>
      <c r="C211" s="32">
        <f t="shared" si="11"/>
        <v>501.74023100204533</v>
      </c>
      <c r="D211" s="27">
        <v>200</v>
      </c>
      <c r="E211" s="31"/>
    </row>
    <row r="212" spans="1:5" x14ac:dyDescent="0.25">
      <c r="A212" s="32">
        <f t="shared" si="9"/>
        <v>97251.336288106511</v>
      </c>
      <c r="B212" s="32">
        <f t="shared" si="10"/>
        <v>232.16638686137333</v>
      </c>
      <c r="C212" s="32">
        <f t="shared" si="11"/>
        <v>502.93186405067513</v>
      </c>
      <c r="D212" s="27">
        <v>201</v>
      </c>
      <c r="E212" s="31"/>
    </row>
    <row r="213" spans="1:5" x14ac:dyDescent="0.25">
      <c r="A213" s="32">
        <f t="shared" si="9"/>
        <v>96747.20996087871</v>
      </c>
      <c r="B213" s="32">
        <f t="shared" si="10"/>
        <v>230.97192368425297</v>
      </c>
      <c r="C213" s="32">
        <f t="shared" si="11"/>
        <v>504.12632722779551</v>
      </c>
      <c r="D213" s="27">
        <v>202</v>
      </c>
      <c r="E213" s="31"/>
    </row>
    <row r="214" spans="1:5" x14ac:dyDescent="0.25">
      <c r="A214" s="32">
        <f t="shared" si="9"/>
        <v>96241.886333623755</v>
      </c>
      <c r="B214" s="32">
        <f t="shared" si="10"/>
        <v>229.77462365708695</v>
      </c>
      <c r="C214" s="32">
        <f t="shared" si="11"/>
        <v>505.32362725496148</v>
      </c>
      <c r="D214" s="27">
        <v>203</v>
      </c>
      <c r="E214" s="31"/>
    </row>
    <row r="215" spans="1:5" x14ac:dyDescent="0.25">
      <c r="A215" s="32">
        <f t="shared" si="9"/>
        <v>95735.36256275406</v>
      </c>
      <c r="B215" s="32">
        <f t="shared" si="10"/>
        <v>228.57448004235641</v>
      </c>
      <c r="C215" s="32">
        <f t="shared" si="11"/>
        <v>506.52377086969204</v>
      </c>
      <c r="D215" s="27">
        <v>204</v>
      </c>
      <c r="E215" s="31"/>
    </row>
    <row r="216" spans="1:5" x14ac:dyDescent="0.25">
      <c r="A216" s="32">
        <f t="shared" si="9"/>
        <v>95227.635797928553</v>
      </c>
      <c r="B216" s="32">
        <f t="shared" si="10"/>
        <v>227.3714860865409</v>
      </c>
      <c r="C216" s="32">
        <f t="shared" si="11"/>
        <v>507.72676482550753</v>
      </c>
      <c r="D216" s="27">
        <v>205</v>
      </c>
      <c r="E216" s="31"/>
    </row>
    <row r="217" spans="1:5" x14ac:dyDescent="0.25">
      <c r="A217" s="32">
        <f t="shared" si="9"/>
        <v>94718.703182036581</v>
      </c>
      <c r="B217" s="32">
        <f t="shared" si="10"/>
        <v>226.16563502008032</v>
      </c>
      <c r="C217" s="32">
        <f t="shared" si="11"/>
        <v>508.93261589196811</v>
      </c>
      <c r="D217" s="27">
        <v>206</v>
      </c>
      <c r="E217" s="31"/>
    </row>
    <row r="218" spans="1:5" x14ac:dyDescent="0.25">
      <c r="A218" s="32">
        <f t="shared" si="9"/>
        <v>94208.561851181876</v>
      </c>
      <c r="B218" s="32">
        <f t="shared" si="10"/>
        <v>224.9569200573369</v>
      </c>
      <c r="C218" s="32">
        <f t="shared" si="11"/>
        <v>510.14133085471155</v>
      </c>
      <c r="D218" s="27">
        <v>207</v>
      </c>
      <c r="E218" s="31"/>
    </row>
    <row r="219" spans="1:5" x14ac:dyDescent="0.25">
      <c r="A219" s="32">
        <f t="shared" si="9"/>
        <v>93697.208934666385</v>
      </c>
      <c r="B219" s="32">
        <f t="shared" si="10"/>
        <v>223.74533439655696</v>
      </c>
      <c r="C219" s="32">
        <f t="shared" si="11"/>
        <v>511.35291651549153</v>
      </c>
      <c r="D219" s="27">
        <v>208</v>
      </c>
      <c r="E219" s="31"/>
    </row>
    <row r="220" spans="1:5" x14ac:dyDescent="0.25">
      <c r="A220" s="32">
        <f t="shared" si="9"/>
        <v>93184.641554974165</v>
      </c>
      <c r="B220" s="32">
        <f t="shared" si="10"/>
        <v>222.53087121983268</v>
      </c>
      <c r="C220" s="32">
        <f t="shared" si="11"/>
        <v>512.56737969221581</v>
      </c>
      <c r="D220" s="27">
        <v>209</v>
      </c>
      <c r="E220" s="31"/>
    </row>
    <row r="221" spans="1:5" x14ac:dyDescent="0.25">
      <c r="A221" s="32">
        <f t="shared" si="9"/>
        <v>92670.856827755182</v>
      </c>
      <c r="B221" s="32">
        <f t="shared" si="10"/>
        <v>221.31352369306364</v>
      </c>
      <c r="C221" s="32">
        <f t="shared" si="11"/>
        <v>513.78472721898481</v>
      </c>
      <c r="D221" s="27">
        <v>210</v>
      </c>
      <c r="E221" s="31"/>
    </row>
    <row r="222" spans="1:5" x14ac:dyDescent="0.25">
      <c r="A222" s="32">
        <f t="shared" si="9"/>
        <v>92155.851861809046</v>
      </c>
      <c r="B222" s="32">
        <f t="shared" si="10"/>
        <v>220.09328496591857</v>
      </c>
      <c r="C222" s="32">
        <f t="shared" si="11"/>
        <v>515.00496594612991</v>
      </c>
      <c r="D222" s="27">
        <v>211</v>
      </c>
      <c r="E222" s="31"/>
    </row>
    <row r="223" spans="1:5" x14ac:dyDescent="0.25">
      <c r="A223" s="32">
        <f t="shared" si="9"/>
        <v>91639.623759068796</v>
      </c>
      <c r="B223" s="32">
        <f t="shared" si="10"/>
        <v>218.87014817179647</v>
      </c>
      <c r="C223" s="32">
        <f t="shared" si="11"/>
        <v>516.22810274025198</v>
      </c>
      <c r="D223" s="27">
        <v>212</v>
      </c>
      <c r="E223" s="31"/>
    </row>
    <row r="224" spans="1:5" x14ac:dyDescent="0.25">
      <c r="A224" s="32">
        <f t="shared" si="9"/>
        <v>91122.169614584534</v>
      </c>
      <c r="B224" s="32">
        <f t="shared" si="10"/>
        <v>217.64410642778842</v>
      </c>
      <c r="C224" s="32">
        <f t="shared" si="11"/>
        <v>517.45414448426004</v>
      </c>
      <c r="D224" s="27">
        <v>213</v>
      </c>
      <c r="E224" s="31"/>
    </row>
    <row r="225" spans="1:5" x14ac:dyDescent="0.25">
      <c r="A225" s="32">
        <f t="shared" si="9"/>
        <v>90603.486516507124</v>
      </c>
      <c r="B225" s="32">
        <f t="shared" si="10"/>
        <v>216.41515283463829</v>
      </c>
      <c r="C225" s="32">
        <f t="shared" si="11"/>
        <v>518.68309807741014</v>
      </c>
      <c r="D225" s="27">
        <v>214</v>
      </c>
      <c r="E225" s="31"/>
    </row>
    <row r="226" spans="1:5" x14ac:dyDescent="0.25">
      <c r="A226" s="32">
        <f t="shared" si="9"/>
        <v>90083.571546071777</v>
      </c>
      <c r="B226" s="32">
        <f t="shared" si="10"/>
        <v>215.18328047670443</v>
      </c>
      <c r="C226" s="32">
        <f t="shared" si="11"/>
        <v>519.914970435344</v>
      </c>
      <c r="D226" s="27">
        <v>215</v>
      </c>
      <c r="E226" s="31"/>
    </row>
    <row r="227" spans="1:5" x14ac:dyDescent="0.25">
      <c r="A227" s="32">
        <f t="shared" si="9"/>
        <v>89562.421777581651</v>
      </c>
      <c r="B227" s="32">
        <f t="shared" si="10"/>
        <v>213.94848242192049</v>
      </c>
      <c r="C227" s="32">
        <f t="shared" si="11"/>
        <v>521.14976849012794</v>
      </c>
      <c r="D227" s="27">
        <v>216</v>
      </c>
      <c r="E227" s="31"/>
    </row>
    <row r="228" spans="1:5" x14ac:dyDescent="0.25">
      <c r="A228" s="32">
        <f t="shared" si="9"/>
        <v>89040.034278391366</v>
      </c>
      <c r="B228" s="32">
        <f t="shared" si="10"/>
        <v>212.71075172175642</v>
      </c>
      <c r="C228" s="32">
        <f t="shared" si="11"/>
        <v>522.38749919029203</v>
      </c>
      <c r="D228" s="27">
        <v>217</v>
      </c>
      <c r="E228" s="31"/>
    </row>
    <row r="229" spans="1:5" x14ac:dyDescent="0.25">
      <c r="A229" s="32">
        <f t="shared" si="9"/>
        <v>88516.4061088905</v>
      </c>
      <c r="B229" s="32">
        <f t="shared" si="10"/>
        <v>211.47008141117951</v>
      </c>
      <c r="C229" s="32">
        <f t="shared" si="11"/>
        <v>523.62816950086892</v>
      </c>
      <c r="D229" s="27">
        <v>218</v>
      </c>
      <c r="E229" s="31"/>
    </row>
    <row r="230" spans="1:5" x14ac:dyDescent="0.25">
      <c r="A230" s="32">
        <f t="shared" si="9"/>
        <v>87991.534322487059</v>
      </c>
      <c r="B230" s="32">
        <f t="shared" si="10"/>
        <v>210.22646450861495</v>
      </c>
      <c r="C230" s="32">
        <f t="shared" si="11"/>
        <v>524.87178640343348</v>
      </c>
      <c r="D230" s="27">
        <v>219</v>
      </c>
      <c r="E230" s="31"/>
    </row>
    <row r="231" spans="1:5" x14ac:dyDescent="0.25">
      <c r="A231" s="32">
        <f t="shared" si="9"/>
        <v>87465.415965590917</v>
      </c>
      <c r="B231" s="32">
        <f t="shared" si="10"/>
        <v>208.97989401590678</v>
      </c>
      <c r="C231" s="32">
        <f t="shared" si="11"/>
        <v>526.11835689614168</v>
      </c>
      <c r="D231" s="27">
        <v>220</v>
      </c>
      <c r="E231" s="31"/>
    </row>
    <row r="232" spans="1:5" x14ac:dyDescent="0.25">
      <c r="A232" s="32">
        <f t="shared" si="9"/>
        <v>86938.048077597152</v>
      </c>
      <c r="B232" s="32">
        <f t="shared" si="10"/>
        <v>207.73036291827842</v>
      </c>
      <c r="C232" s="32">
        <f t="shared" si="11"/>
        <v>527.36788799377007</v>
      </c>
      <c r="D232" s="27">
        <v>221</v>
      </c>
      <c r="E232" s="31"/>
    </row>
    <row r="233" spans="1:5" x14ac:dyDescent="0.25">
      <c r="A233" s="32">
        <f t="shared" si="9"/>
        <v>86409.427690869401</v>
      </c>
      <c r="B233" s="32">
        <f t="shared" si="10"/>
        <v>206.47786418429325</v>
      </c>
      <c r="C233" s="32">
        <f t="shared" si="11"/>
        <v>528.6203867277552</v>
      </c>
      <c r="D233" s="27">
        <v>222</v>
      </c>
      <c r="E233" s="31"/>
    </row>
    <row r="234" spans="1:5" x14ac:dyDescent="0.25">
      <c r="A234" s="32">
        <f t="shared" si="9"/>
        <v>85879.551830723169</v>
      </c>
      <c r="B234" s="32">
        <f t="shared" si="10"/>
        <v>205.22239076581482</v>
      </c>
      <c r="C234" s="32">
        <f t="shared" si="11"/>
        <v>529.87586014623366</v>
      </c>
      <c r="D234" s="27">
        <v>223</v>
      </c>
      <c r="E234" s="31"/>
    </row>
    <row r="235" spans="1:5" x14ac:dyDescent="0.25">
      <c r="A235" s="32">
        <f t="shared" si="9"/>
        <v>85348.417515409092</v>
      </c>
      <c r="B235" s="32">
        <f t="shared" si="10"/>
        <v>203.96393559796752</v>
      </c>
      <c r="C235" s="32">
        <f t="shared" si="11"/>
        <v>531.13431531408094</v>
      </c>
      <c r="D235" s="27">
        <v>224</v>
      </c>
      <c r="E235" s="31"/>
    </row>
    <row r="236" spans="1:5" x14ac:dyDescent="0.25">
      <c r="A236" s="32">
        <f t="shared" si="9"/>
        <v>84816.021756096146</v>
      </c>
      <c r="B236" s="32">
        <f t="shared" si="10"/>
        <v>202.70249159909659</v>
      </c>
      <c r="C236" s="32">
        <f t="shared" si="11"/>
        <v>532.3957593129519</v>
      </c>
      <c r="D236" s="27">
        <v>225</v>
      </c>
      <c r="E236" s="31"/>
    </row>
    <row r="237" spans="1:5" x14ac:dyDescent="0.25">
      <c r="A237" s="32">
        <f t="shared" si="9"/>
        <v>84282.361556854827</v>
      </c>
      <c r="B237" s="32">
        <f t="shared" si="10"/>
        <v>201.43805167072836</v>
      </c>
      <c r="C237" s="32">
        <f t="shared" si="11"/>
        <v>533.66019924132013</v>
      </c>
      <c r="D237" s="27">
        <v>226</v>
      </c>
      <c r="E237" s="31"/>
    </row>
    <row r="238" spans="1:5" x14ac:dyDescent="0.25">
      <c r="A238" s="32">
        <f t="shared" si="9"/>
        <v>83747.433914640307</v>
      </c>
      <c r="B238" s="32">
        <f t="shared" si="10"/>
        <v>200.17060869753024</v>
      </c>
      <c r="C238" s="32">
        <f t="shared" si="11"/>
        <v>534.92764221451819</v>
      </c>
      <c r="D238" s="27">
        <v>227</v>
      </c>
      <c r="E238" s="31"/>
    </row>
    <row r="239" spans="1:5" x14ac:dyDescent="0.25">
      <c r="A239" s="32">
        <f t="shared" si="9"/>
        <v>83211.235819275535</v>
      </c>
      <c r="B239" s="32">
        <f t="shared" si="10"/>
        <v>198.90015554727074</v>
      </c>
      <c r="C239" s="32">
        <f t="shared" si="11"/>
        <v>536.19809536477771</v>
      </c>
      <c r="D239" s="27">
        <v>228</v>
      </c>
      <c r="E239" s="31"/>
    </row>
    <row r="240" spans="1:5" x14ac:dyDescent="0.25">
      <c r="A240" s="32">
        <f t="shared" si="9"/>
        <v>82673.764253434259</v>
      </c>
      <c r="B240" s="32">
        <f t="shared" si="10"/>
        <v>197.62668507077942</v>
      </c>
      <c r="C240" s="32">
        <f t="shared" si="11"/>
        <v>537.47156584126901</v>
      </c>
      <c r="D240" s="27">
        <v>229</v>
      </c>
      <c r="E240" s="31"/>
    </row>
    <row r="241" spans="1:5" x14ac:dyDescent="0.25">
      <c r="A241" s="32">
        <f t="shared" si="9"/>
        <v>82135.016192624113</v>
      </c>
      <c r="B241" s="32">
        <f t="shared" si="10"/>
        <v>196.35019010190638</v>
      </c>
      <c r="C241" s="32">
        <f t="shared" si="11"/>
        <v>538.74806081014208</v>
      </c>
      <c r="D241" s="27">
        <v>230</v>
      </c>
      <c r="E241" s="31"/>
    </row>
    <row r="242" spans="1:5" x14ac:dyDescent="0.25">
      <c r="A242" s="32">
        <f t="shared" si="9"/>
        <v>81594.98860516955</v>
      </c>
      <c r="B242" s="32">
        <f t="shared" si="10"/>
        <v>195.07066345748228</v>
      </c>
      <c r="C242" s="32">
        <f t="shared" si="11"/>
        <v>540.02758745456617</v>
      </c>
      <c r="D242" s="27">
        <v>231</v>
      </c>
      <c r="E242" s="31"/>
    </row>
    <row r="243" spans="1:5" x14ac:dyDescent="0.25">
      <c r="A243" s="32">
        <f t="shared" si="9"/>
        <v>81053.678452194785</v>
      </c>
      <c r="B243" s="32">
        <f t="shared" si="10"/>
        <v>193.78809793727768</v>
      </c>
      <c r="C243" s="32">
        <f t="shared" si="11"/>
        <v>541.31015297477074</v>
      </c>
      <c r="D243" s="27">
        <v>232</v>
      </c>
      <c r="E243" s="31"/>
    </row>
    <row r="244" spans="1:5" x14ac:dyDescent="0.25">
      <c r="A244" s="32">
        <f t="shared" si="9"/>
        <v>80511.0826876067</v>
      </c>
      <c r="B244" s="32">
        <f t="shared" si="10"/>
        <v>192.50248632396264</v>
      </c>
      <c r="C244" s="32">
        <f t="shared" si="11"/>
        <v>542.59576458808579</v>
      </c>
      <c r="D244" s="27">
        <v>233</v>
      </c>
      <c r="E244" s="31"/>
    </row>
    <row r="245" spans="1:5" x14ac:dyDescent="0.25">
      <c r="A245" s="32">
        <f t="shared" si="9"/>
        <v>79967.198258077711</v>
      </c>
      <c r="B245" s="32">
        <f t="shared" si="10"/>
        <v>191.21382138306592</v>
      </c>
      <c r="C245" s="32">
        <f t="shared" si="11"/>
        <v>543.88442952898254</v>
      </c>
      <c r="D245" s="27">
        <v>234</v>
      </c>
      <c r="E245" s="31"/>
    </row>
    <row r="246" spans="1:5" x14ac:dyDescent="0.25">
      <c r="A246" s="32">
        <f t="shared" si="9"/>
        <v>79422.02210302859</v>
      </c>
      <c r="B246" s="32">
        <f t="shared" si="10"/>
        <v>189.92209586293458</v>
      </c>
      <c r="C246" s="32">
        <f t="shared" si="11"/>
        <v>545.17615504911385</v>
      </c>
      <c r="D246" s="27">
        <v>235</v>
      </c>
      <c r="E246" s="31"/>
    </row>
    <row r="247" spans="1:5" x14ac:dyDescent="0.25">
      <c r="A247" s="32">
        <f t="shared" si="9"/>
        <v>78875.551154611239</v>
      </c>
      <c r="B247" s="32">
        <f t="shared" si="10"/>
        <v>188.62730249469291</v>
      </c>
      <c r="C247" s="32">
        <f t="shared" si="11"/>
        <v>546.47094841735554</v>
      </c>
      <c r="D247" s="27">
        <v>236</v>
      </c>
      <c r="E247" s="31"/>
    </row>
    <row r="248" spans="1:5" x14ac:dyDescent="0.25">
      <c r="A248" s="32">
        <f t="shared" si="9"/>
        <v>78327.782337691388</v>
      </c>
      <c r="B248" s="32">
        <f t="shared" si="10"/>
        <v>187.32943399220167</v>
      </c>
      <c r="C248" s="32">
        <f t="shared" si="11"/>
        <v>547.76881691984681</v>
      </c>
      <c r="D248" s="27">
        <v>237</v>
      </c>
      <c r="E248" s="31"/>
    </row>
    <row r="249" spans="1:5" x14ac:dyDescent="0.25">
      <c r="A249" s="32">
        <f t="shared" si="9"/>
        <v>77778.712569831361</v>
      </c>
      <c r="B249" s="32">
        <f t="shared" si="10"/>
        <v>186.02848305201704</v>
      </c>
      <c r="C249" s="32">
        <f t="shared" si="11"/>
        <v>549.06976786003145</v>
      </c>
      <c r="D249" s="27">
        <v>238</v>
      </c>
      <c r="E249" s="31"/>
    </row>
    <row r="250" spans="1:5" x14ac:dyDescent="0.25">
      <c r="A250" s="32">
        <f t="shared" si="9"/>
        <v>77228.338761272666</v>
      </c>
      <c r="B250" s="32">
        <f t="shared" si="10"/>
        <v>184.72444235334947</v>
      </c>
      <c r="C250" s="32">
        <f t="shared" si="11"/>
        <v>550.37380855869901</v>
      </c>
      <c r="D250" s="27">
        <v>239</v>
      </c>
      <c r="E250" s="31"/>
    </row>
    <row r="251" spans="1:5" x14ac:dyDescent="0.25">
      <c r="A251" s="32">
        <f t="shared" si="9"/>
        <v>76676.657814918639</v>
      </c>
      <c r="B251" s="32">
        <f t="shared" si="10"/>
        <v>183.41730455802258</v>
      </c>
      <c r="C251" s="32">
        <f t="shared" si="11"/>
        <v>551.68094635402588</v>
      </c>
      <c r="D251" s="27">
        <v>240</v>
      </c>
      <c r="E251" s="31"/>
    </row>
    <row r="252" spans="1:5" x14ac:dyDescent="0.25">
      <c r="A252" s="32">
        <f t="shared" si="9"/>
        <v>76123.666626317019</v>
      </c>
      <c r="B252" s="32">
        <f t="shared" si="10"/>
        <v>182.10706231043176</v>
      </c>
      <c r="C252" s="32">
        <f t="shared" si="11"/>
        <v>552.99118860161673</v>
      </c>
      <c r="D252" s="27">
        <v>241</v>
      </c>
      <c r="E252" s="31"/>
    </row>
    <row r="253" spans="1:5" x14ac:dyDescent="0.25">
      <c r="A253" s="32">
        <f t="shared" si="9"/>
        <v>75569.362083642467</v>
      </c>
      <c r="B253" s="32">
        <f t="shared" si="10"/>
        <v>180.79370823750295</v>
      </c>
      <c r="C253" s="32">
        <f t="shared" si="11"/>
        <v>554.30454267454547</v>
      </c>
      <c r="D253" s="27">
        <v>242</v>
      </c>
      <c r="E253" s="31"/>
    </row>
    <row r="254" spans="1:5" x14ac:dyDescent="0.25">
      <c r="A254" s="32">
        <f t="shared" si="9"/>
        <v>75013.741067679075</v>
      </c>
      <c r="B254" s="32">
        <f t="shared" si="10"/>
        <v>179.47723494865087</v>
      </c>
      <c r="C254" s="32">
        <f t="shared" si="11"/>
        <v>555.62101596339755</v>
      </c>
      <c r="D254" s="27">
        <v>243</v>
      </c>
      <c r="E254" s="31"/>
    </row>
    <row r="255" spans="1:5" x14ac:dyDescent="0.25">
      <c r="A255" s="32">
        <f t="shared" si="9"/>
        <v>74456.800451802759</v>
      </c>
      <c r="B255" s="32">
        <f t="shared" si="10"/>
        <v>178.15763503573783</v>
      </c>
      <c r="C255" s="32">
        <f t="shared" si="11"/>
        <v>556.94061587631063</v>
      </c>
      <c r="D255" s="27">
        <v>244</v>
      </c>
      <c r="E255" s="31"/>
    </row>
    <row r="256" spans="1:5" x14ac:dyDescent="0.25">
      <c r="A256" s="32">
        <f t="shared" si="9"/>
        <v>73898.537101963739</v>
      </c>
      <c r="B256" s="32">
        <f t="shared" si="10"/>
        <v>176.83490107303157</v>
      </c>
      <c r="C256" s="32">
        <f t="shared" si="11"/>
        <v>558.26334983901688</v>
      </c>
      <c r="D256" s="27">
        <v>245</v>
      </c>
      <c r="E256" s="31"/>
    </row>
    <row r="257" spans="1:5" x14ac:dyDescent="0.25">
      <c r="A257" s="32">
        <f t="shared" si="9"/>
        <v>73338.947876668855</v>
      </c>
      <c r="B257" s="32">
        <f t="shared" si="10"/>
        <v>175.50902561716387</v>
      </c>
      <c r="C257" s="32">
        <f t="shared" si="11"/>
        <v>559.58922529488461</v>
      </c>
      <c r="D257" s="27">
        <v>246</v>
      </c>
      <c r="E257" s="31"/>
    </row>
    <row r="258" spans="1:5" x14ac:dyDescent="0.25">
      <c r="A258" s="32">
        <f t="shared" si="9"/>
        <v>72778.029626963893</v>
      </c>
      <c r="B258" s="32">
        <f t="shared" si="10"/>
        <v>174.18000120708857</v>
      </c>
      <c r="C258" s="32">
        <f t="shared" si="11"/>
        <v>560.91824970495986</v>
      </c>
      <c r="D258" s="27">
        <v>247</v>
      </c>
      <c r="E258" s="31"/>
    </row>
    <row r="259" spans="1:5" x14ac:dyDescent="0.25">
      <c r="A259" s="32">
        <f t="shared" si="9"/>
        <v>72215.779196415882</v>
      </c>
      <c r="B259" s="32">
        <f t="shared" si="10"/>
        <v>172.84782036403928</v>
      </c>
      <c r="C259" s="32">
        <f t="shared" si="11"/>
        <v>562.25043054800915</v>
      </c>
      <c r="D259" s="27">
        <v>248</v>
      </c>
      <c r="E259" s="31"/>
    </row>
    <row r="260" spans="1:5" x14ac:dyDescent="0.25">
      <c r="A260" s="32">
        <f t="shared" si="9"/>
        <v>71652.193421095319</v>
      </c>
      <c r="B260" s="32">
        <f t="shared" si="10"/>
        <v>171.51247559148771</v>
      </c>
      <c r="C260" s="32">
        <f t="shared" si="11"/>
        <v>563.58577532056074</v>
      </c>
      <c r="D260" s="27">
        <v>249</v>
      </c>
      <c r="E260" s="31"/>
    </row>
    <row r="261" spans="1:5" x14ac:dyDescent="0.25">
      <c r="A261" s="32">
        <f t="shared" si="9"/>
        <v>71087.269129558365</v>
      </c>
      <c r="B261" s="32">
        <f t="shared" si="10"/>
        <v>170.17395937510139</v>
      </c>
      <c r="C261" s="32">
        <f t="shared" si="11"/>
        <v>564.92429153694707</v>
      </c>
      <c r="D261" s="27">
        <v>250</v>
      </c>
      <c r="E261" s="31"/>
    </row>
    <row r="262" spans="1:5" x14ac:dyDescent="0.25">
      <c r="A262" s="32">
        <f t="shared" si="9"/>
        <v>70521.003142829024</v>
      </c>
      <c r="B262" s="32">
        <f t="shared" si="10"/>
        <v>168.83226418270112</v>
      </c>
      <c r="C262" s="32">
        <f t="shared" si="11"/>
        <v>566.26598672934733</v>
      </c>
      <c r="D262" s="27">
        <v>251</v>
      </c>
      <c r="E262" s="31"/>
    </row>
    <row r="263" spans="1:5" x14ac:dyDescent="0.25">
      <c r="A263" s="32">
        <f t="shared" si="9"/>
        <v>69953.3922743812</v>
      </c>
      <c r="B263" s="32">
        <f t="shared" si="10"/>
        <v>167.48738246421894</v>
      </c>
      <c r="C263" s="32">
        <f t="shared" si="11"/>
        <v>567.61086844782949</v>
      </c>
      <c r="D263" s="27">
        <v>252</v>
      </c>
      <c r="E263" s="31"/>
    </row>
    <row r="264" spans="1:5" x14ac:dyDescent="0.25">
      <c r="A264" s="32">
        <f t="shared" si="9"/>
        <v>69384.43333012081</v>
      </c>
      <c r="B264" s="32">
        <f t="shared" si="10"/>
        <v>166.13930665165535</v>
      </c>
      <c r="C264" s="32">
        <f t="shared" si="11"/>
        <v>568.95894426039308</v>
      </c>
      <c r="D264" s="27">
        <v>253</v>
      </c>
      <c r="E264" s="31"/>
    </row>
    <row r="265" spans="1:5" x14ac:dyDescent="0.25">
      <c r="A265" s="32">
        <f t="shared" si="9"/>
        <v>68814.123108367799</v>
      </c>
      <c r="B265" s="32">
        <f t="shared" si="10"/>
        <v>164.78802915903694</v>
      </c>
      <c r="C265" s="32">
        <f t="shared" si="11"/>
        <v>570.31022175301155</v>
      </c>
      <c r="D265" s="27">
        <v>254</v>
      </c>
      <c r="E265" s="31"/>
    </row>
    <row r="266" spans="1:5" x14ac:dyDescent="0.25">
      <c r="A266" s="32">
        <f t="shared" si="9"/>
        <v>68242.458399838128</v>
      </c>
      <c r="B266" s="32">
        <f t="shared" si="10"/>
        <v>163.43354238237353</v>
      </c>
      <c r="C266" s="32">
        <f t="shared" si="11"/>
        <v>571.66470852967495</v>
      </c>
      <c r="D266" s="27">
        <v>255</v>
      </c>
      <c r="E266" s="31"/>
    </row>
    <row r="267" spans="1:5" x14ac:dyDescent="0.25">
      <c r="A267" s="32">
        <f t="shared" si="9"/>
        <v>67669.435987625693</v>
      </c>
      <c r="B267" s="32">
        <f t="shared" si="10"/>
        <v>162.07583869961556</v>
      </c>
      <c r="C267" s="32">
        <f t="shared" si="11"/>
        <v>573.02241221243287</v>
      </c>
      <c r="D267" s="27">
        <v>256</v>
      </c>
      <c r="E267" s="31"/>
    </row>
    <row r="268" spans="1:5" x14ac:dyDescent="0.25">
      <c r="A268" s="32">
        <f t="shared" ref="A268:A331" si="12">A267-C268-E268</f>
        <v>67095.05264718426</v>
      </c>
      <c r="B268" s="32">
        <f t="shared" ref="B268:B331" si="13">A267*$B$2/12</f>
        <v>160.71491047061104</v>
      </c>
      <c r="C268" s="32">
        <f t="shared" ref="C268:C331" si="14">MIN(A267,$B$7-B268)</f>
        <v>574.38334044143744</v>
      </c>
      <c r="D268" s="27">
        <v>257</v>
      </c>
      <c r="E268" s="31"/>
    </row>
    <row r="269" spans="1:5" x14ac:dyDescent="0.25">
      <c r="A269" s="32">
        <f t="shared" si="12"/>
        <v>66519.305146309271</v>
      </c>
      <c r="B269" s="32">
        <f t="shared" si="13"/>
        <v>159.35075003706262</v>
      </c>
      <c r="C269" s="32">
        <f t="shared" si="14"/>
        <v>575.7475008749858</v>
      </c>
      <c r="D269" s="27">
        <v>258</v>
      </c>
      <c r="E269" s="31"/>
    </row>
    <row r="270" spans="1:5" x14ac:dyDescent="0.25">
      <c r="A270" s="32">
        <f t="shared" si="12"/>
        <v>65942.190245119709</v>
      </c>
      <c r="B270" s="32">
        <f t="shared" si="13"/>
        <v>157.98334972248452</v>
      </c>
      <c r="C270" s="32">
        <f t="shared" si="14"/>
        <v>577.11490118956397</v>
      </c>
      <c r="D270" s="27">
        <v>259</v>
      </c>
      <c r="E270" s="31"/>
    </row>
    <row r="271" spans="1:5" x14ac:dyDescent="0.25">
      <c r="A271" s="32">
        <f t="shared" si="12"/>
        <v>65363.704696039822</v>
      </c>
      <c r="B271" s="32">
        <f t="shared" si="13"/>
        <v>156.61270183215933</v>
      </c>
      <c r="C271" s="32">
        <f t="shared" si="14"/>
        <v>578.4855490798891</v>
      </c>
      <c r="D271" s="27">
        <v>260</v>
      </c>
      <c r="E271" s="31"/>
    </row>
    <row r="272" spans="1:5" x14ac:dyDescent="0.25">
      <c r="A272" s="32">
        <f t="shared" si="12"/>
        <v>64783.845243780866</v>
      </c>
      <c r="B272" s="32">
        <f t="shared" si="13"/>
        <v>155.23879865309459</v>
      </c>
      <c r="C272" s="32">
        <f t="shared" si="14"/>
        <v>579.85945225895387</v>
      </c>
      <c r="D272" s="27">
        <v>261</v>
      </c>
      <c r="E272" s="31"/>
    </row>
    <row r="273" spans="1:5" x14ac:dyDescent="0.25">
      <c r="A273" s="32">
        <f t="shared" si="12"/>
        <v>64202.608625322799</v>
      </c>
      <c r="B273" s="32">
        <f t="shared" si="13"/>
        <v>153.86163245397958</v>
      </c>
      <c r="C273" s="32">
        <f t="shared" si="14"/>
        <v>581.23661845806885</v>
      </c>
      <c r="D273" s="27">
        <v>262</v>
      </c>
      <c r="E273" s="31"/>
    </row>
    <row r="274" spans="1:5" x14ac:dyDescent="0.25">
      <c r="A274" s="32">
        <f t="shared" si="12"/>
        <v>63619.991569895894</v>
      </c>
      <c r="B274" s="32">
        <f t="shared" si="13"/>
        <v>152.48119548514165</v>
      </c>
      <c r="C274" s="32">
        <f t="shared" si="14"/>
        <v>582.61705542690675</v>
      </c>
      <c r="D274" s="27">
        <v>263</v>
      </c>
      <c r="E274" s="31"/>
    </row>
    <row r="275" spans="1:5" x14ac:dyDescent="0.25">
      <c r="A275" s="32">
        <f t="shared" si="12"/>
        <v>63035.990798962346</v>
      </c>
      <c r="B275" s="32">
        <f t="shared" si="13"/>
        <v>151.09747997850275</v>
      </c>
      <c r="C275" s="32">
        <f t="shared" si="14"/>
        <v>584.00077093354571</v>
      </c>
      <c r="D275" s="27">
        <v>264</v>
      </c>
      <c r="E275" s="31"/>
    </row>
    <row r="276" spans="1:5" x14ac:dyDescent="0.25">
      <c r="A276" s="32">
        <f t="shared" si="12"/>
        <v>62450.60302619783</v>
      </c>
      <c r="B276" s="32">
        <f t="shared" si="13"/>
        <v>149.71047814753558</v>
      </c>
      <c r="C276" s="32">
        <f t="shared" si="14"/>
        <v>585.38777276451287</v>
      </c>
      <c r="D276" s="27">
        <v>265</v>
      </c>
      <c r="E276" s="31"/>
    </row>
    <row r="277" spans="1:5" x14ac:dyDescent="0.25">
      <c r="A277" s="32">
        <f t="shared" si="12"/>
        <v>61863.824957473</v>
      </c>
      <c r="B277" s="32">
        <f t="shared" si="13"/>
        <v>148.32018218721984</v>
      </c>
      <c r="C277" s="32">
        <f t="shared" si="14"/>
        <v>586.77806872482859</v>
      </c>
      <c r="D277" s="27">
        <v>266</v>
      </c>
      <c r="E277" s="31"/>
    </row>
    <row r="278" spans="1:5" x14ac:dyDescent="0.25">
      <c r="A278" s="32">
        <f t="shared" si="12"/>
        <v>61275.653290834947</v>
      </c>
      <c r="B278" s="32">
        <f t="shared" si="13"/>
        <v>146.92658427399837</v>
      </c>
      <c r="C278" s="32">
        <f t="shared" si="14"/>
        <v>588.17166663805006</v>
      </c>
      <c r="D278" s="27">
        <v>267</v>
      </c>
      <c r="E278" s="31"/>
    </row>
    <row r="279" spans="1:5" x14ac:dyDescent="0.25">
      <c r="A279" s="32">
        <f t="shared" si="12"/>
        <v>60686.084716488629</v>
      </c>
      <c r="B279" s="32">
        <f t="shared" si="13"/>
        <v>145.52967656573301</v>
      </c>
      <c r="C279" s="32">
        <f t="shared" si="14"/>
        <v>589.56857434631547</v>
      </c>
      <c r="D279" s="27">
        <v>268</v>
      </c>
      <c r="E279" s="31"/>
    </row>
    <row r="280" spans="1:5" x14ac:dyDescent="0.25">
      <c r="A280" s="32">
        <f t="shared" si="12"/>
        <v>60095.115916778239</v>
      </c>
      <c r="B280" s="32">
        <f t="shared" si="13"/>
        <v>144.12945120166049</v>
      </c>
      <c r="C280" s="32">
        <f t="shared" si="14"/>
        <v>590.968799710388</v>
      </c>
      <c r="D280" s="27">
        <v>269</v>
      </c>
      <c r="E280" s="31"/>
    </row>
    <row r="281" spans="1:5" x14ac:dyDescent="0.25">
      <c r="A281" s="32">
        <f t="shared" si="12"/>
        <v>59502.743566168538</v>
      </c>
      <c r="B281" s="32">
        <f t="shared" si="13"/>
        <v>142.72590030234832</v>
      </c>
      <c r="C281" s="32">
        <f t="shared" si="14"/>
        <v>592.37235060970011</v>
      </c>
      <c r="D281" s="27">
        <v>270</v>
      </c>
      <c r="E281" s="31"/>
    </row>
    <row r="282" spans="1:5" x14ac:dyDescent="0.25">
      <c r="A282" s="32">
        <f t="shared" si="12"/>
        <v>58908.96433122614</v>
      </c>
      <c r="B282" s="32">
        <f t="shared" si="13"/>
        <v>141.31901596965028</v>
      </c>
      <c r="C282" s="32">
        <f t="shared" si="14"/>
        <v>593.77923494239815</v>
      </c>
      <c r="D282" s="27">
        <v>271</v>
      </c>
      <c r="E282" s="31"/>
    </row>
    <row r="283" spans="1:5" x14ac:dyDescent="0.25">
      <c r="A283" s="32">
        <f t="shared" si="12"/>
        <v>58313.774870600755</v>
      </c>
      <c r="B283" s="32">
        <f t="shared" si="13"/>
        <v>139.90879028666208</v>
      </c>
      <c r="C283" s="32">
        <f t="shared" si="14"/>
        <v>595.18946062538635</v>
      </c>
      <c r="D283" s="27">
        <v>272</v>
      </c>
      <c r="E283" s="31"/>
    </row>
    <row r="284" spans="1:5" x14ac:dyDescent="0.25">
      <c r="A284" s="32">
        <f t="shared" si="12"/>
        <v>57717.171835006382</v>
      </c>
      <c r="B284" s="32">
        <f t="shared" si="13"/>
        <v>138.49521531767678</v>
      </c>
      <c r="C284" s="32">
        <f t="shared" si="14"/>
        <v>596.6030355943717</v>
      </c>
      <c r="D284" s="27">
        <v>273</v>
      </c>
      <c r="E284" s="31"/>
    </row>
    <row r="285" spans="1:5" x14ac:dyDescent="0.25">
      <c r="A285" s="32">
        <f t="shared" si="12"/>
        <v>57119.151867202476</v>
      </c>
      <c r="B285" s="32">
        <f t="shared" si="13"/>
        <v>137.07828310814017</v>
      </c>
      <c r="C285" s="32">
        <f t="shared" si="14"/>
        <v>598.01996780390823</v>
      </c>
      <c r="D285" s="27">
        <v>274</v>
      </c>
      <c r="E285" s="31"/>
    </row>
    <row r="286" spans="1:5" x14ac:dyDescent="0.25">
      <c r="A286" s="32">
        <f t="shared" si="12"/>
        <v>56519.711601975032</v>
      </c>
      <c r="B286" s="32">
        <f t="shared" si="13"/>
        <v>135.65798568460588</v>
      </c>
      <c r="C286" s="32">
        <f t="shared" si="14"/>
        <v>599.44026522744252</v>
      </c>
      <c r="D286" s="27">
        <v>275</v>
      </c>
      <c r="E286" s="31"/>
    </row>
    <row r="287" spans="1:5" x14ac:dyDescent="0.25">
      <c r="A287" s="32">
        <f t="shared" si="12"/>
        <v>55918.847666117676</v>
      </c>
      <c r="B287" s="32">
        <f t="shared" si="13"/>
        <v>134.23431505469071</v>
      </c>
      <c r="C287" s="32">
        <f t="shared" si="14"/>
        <v>600.86393585735777</v>
      </c>
      <c r="D287" s="27">
        <v>276</v>
      </c>
      <c r="E287" s="31"/>
    </row>
    <row r="288" spans="1:5" x14ac:dyDescent="0.25">
      <c r="A288" s="32">
        <f t="shared" si="12"/>
        <v>55316.556678412657</v>
      </c>
      <c r="B288" s="32">
        <f t="shared" si="13"/>
        <v>132.80726320702948</v>
      </c>
      <c r="C288" s="32">
        <f t="shared" si="14"/>
        <v>602.29098770501901</v>
      </c>
      <c r="D288" s="27">
        <v>277</v>
      </c>
      <c r="E288" s="31"/>
    </row>
    <row r="289" spans="1:5" x14ac:dyDescent="0.25">
      <c r="A289" s="32">
        <f t="shared" si="12"/>
        <v>54712.835249611839</v>
      </c>
      <c r="B289" s="32">
        <f t="shared" si="13"/>
        <v>131.37682211123007</v>
      </c>
      <c r="C289" s="32">
        <f t="shared" si="14"/>
        <v>603.72142880081833</v>
      </c>
      <c r="D289" s="27">
        <v>278</v>
      </c>
      <c r="E289" s="31"/>
    </row>
    <row r="290" spans="1:5" x14ac:dyDescent="0.25">
      <c r="A290" s="32">
        <f t="shared" si="12"/>
        <v>54107.67998241762</v>
      </c>
      <c r="B290" s="32">
        <f t="shared" si="13"/>
        <v>129.94298371782813</v>
      </c>
      <c r="C290" s="32">
        <f t="shared" si="14"/>
        <v>605.1552671942203</v>
      </c>
      <c r="D290" s="27">
        <v>279</v>
      </c>
      <c r="E290" s="31"/>
    </row>
    <row r="291" spans="1:5" x14ac:dyDescent="0.25">
      <c r="A291" s="32">
        <f t="shared" si="12"/>
        <v>53501.087471463812</v>
      </c>
      <c r="B291" s="32">
        <f t="shared" si="13"/>
        <v>128.50573995824183</v>
      </c>
      <c r="C291" s="32">
        <f t="shared" si="14"/>
        <v>606.5925109538066</v>
      </c>
      <c r="D291" s="27">
        <v>280</v>
      </c>
      <c r="E291" s="31"/>
    </row>
    <row r="292" spans="1:5" x14ac:dyDescent="0.25">
      <c r="A292" s="32">
        <f t="shared" si="12"/>
        <v>52893.054303296492</v>
      </c>
      <c r="B292" s="32">
        <f t="shared" si="13"/>
        <v>127.06508274472657</v>
      </c>
      <c r="C292" s="32">
        <f t="shared" si="14"/>
        <v>608.03316816732195</v>
      </c>
      <c r="D292" s="27">
        <v>281</v>
      </c>
      <c r="E292" s="31"/>
    </row>
    <row r="293" spans="1:5" x14ac:dyDescent="0.25">
      <c r="A293" s="32">
        <f t="shared" si="12"/>
        <v>52283.57705635477</v>
      </c>
      <c r="B293" s="32">
        <f t="shared" si="13"/>
        <v>125.62100397032917</v>
      </c>
      <c r="C293" s="32">
        <f t="shared" si="14"/>
        <v>609.47724694171927</v>
      </c>
      <c r="D293" s="27">
        <v>282</v>
      </c>
      <c r="E293" s="31"/>
    </row>
    <row r="294" spans="1:5" x14ac:dyDescent="0.25">
      <c r="A294" s="32">
        <f t="shared" si="12"/>
        <v>51672.652300951566</v>
      </c>
      <c r="B294" s="32">
        <f t="shared" si="13"/>
        <v>124.17349550884258</v>
      </c>
      <c r="C294" s="32">
        <f t="shared" si="14"/>
        <v>610.92475540320584</v>
      </c>
      <c r="D294" s="27">
        <v>283</v>
      </c>
      <c r="E294" s="31"/>
    </row>
    <row r="295" spans="1:5" x14ac:dyDescent="0.25">
      <c r="A295" s="32">
        <f t="shared" si="12"/>
        <v>51060.276599254277</v>
      </c>
      <c r="B295" s="32">
        <f t="shared" si="13"/>
        <v>122.72254921475997</v>
      </c>
      <c r="C295" s="32">
        <f t="shared" si="14"/>
        <v>612.37570169728849</v>
      </c>
      <c r="D295" s="27">
        <v>284</v>
      </c>
      <c r="E295" s="31"/>
    </row>
    <row r="296" spans="1:5" x14ac:dyDescent="0.25">
      <c r="A296" s="32">
        <f t="shared" si="12"/>
        <v>50446.446505265456</v>
      </c>
      <c r="B296" s="32">
        <f t="shared" si="13"/>
        <v>121.26815692322891</v>
      </c>
      <c r="C296" s="32">
        <f t="shared" si="14"/>
        <v>613.8300939888195</v>
      </c>
      <c r="D296" s="27">
        <v>285</v>
      </c>
      <c r="E296" s="31"/>
    </row>
    <row r="297" spans="1:5" x14ac:dyDescent="0.25">
      <c r="A297" s="32">
        <f t="shared" si="12"/>
        <v>49831.158564803416</v>
      </c>
      <c r="B297" s="32">
        <f t="shared" si="13"/>
        <v>119.81031045000547</v>
      </c>
      <c r="C297" s="32">
        <f t="shared" si="14"/>
        <v>615.28794046204303</v>
      </c>
      <c r="D297" s="27">
        <v>286</v>
      </c>
      <c r="E297" s="31"/>
    </row>
    <row r="298" spans="1:5" x14ac:dyDescent="0.25">
      <c r="A298" s="32">
        <f t="shared" si="12"/>
        <v>49214.409315482779</v>
      </c>
      <c r="B298" s="32">
        <f t="shared" si="13"/>
        <v>118.34900159140813</v>
      </c>
      <c r="C298" s="32">
        <f t="shared" si="14"/>
        <v>616.74924932064027</v>
      </c>
      <c r="D298" s="27">
        <v>287</v>
      </c>
      <c r="E298" s="31"/>
    </row>
    <row r="299" spans="1:5" x14ac:dyDescent="0.25">
      <c r="A299" s="32">
        <f t="shared" si="12"/>
        <v>48596.195286695001</v>
      </c>
      <c r="B299" s="32">
        <f t="shared" si="13"/>
        <v>116.8842221242716</v>
      </c>
      <c r="C299" s="32">
        <f t="shared" si="14"/>
        <v>618.2140287877769</v>
      </c>
      <c r="D299" s="27">
        <v>288</v>
      </c>
      <c r="E299" s="31"/>
    </row>
    <row r="300" spans="1:5" x14ac:dyDescent="0.25">
      <c r="A300" s="32">
        <f t="shared" si="12"/>
        <v>47976.512999588856</v>
      </c>
      <c r="B300" s="32">
        <f t="shared" si="13"/>
        <v>115.41596380590063</v>
      </c>
      <c r="C300" s="32">
        <f t="shared" si="14"/>
        <v>619.68228710614778</v>
      </c>
      <c r="D300" s="27">
        <v>289</v>
      </c>
      <c r="E300" s="31"/>
    </row>
    <row r="301" spans="1:5" x14ac:dyDescent="0.25">
      <c r="A301" s="32">
        <f t="shared" si="12"/>
        <v>47355.35896705083</v>
      </c>
      <c r="B301" s="32">
        <f t="shared" si="13"/>
        <v>113.94421837402354</v>
      </c>
      <c r="C301" s="32">
        <f t="shared" si="14"/>
        <v>621.15403253802492</v>
      </c>
      <c r="D301" s="27">
        <v>290</v>
      </c>
      <c r="E301" s="31"/>
    </row>
    <row r="302" spans="1:5" x14ac:dyDescent="0.25">
      <c r="A302" s="32">
        <f t="shared" si="12"/>
        <v>46732.729693685527</v>
      </c>
      <c r="B302" s="32">
        <f t="shared" si="13"/>
        <v>112.46897754674573</v>
      </c>
      <c r="C302" s="32">
        <f t="shared" si="14"/>
        <v>622.62927336530277</v>
      </c>
      <c r="D302" s="27">
        <v>291</v>
      </c>
      <c r="E302" s="31"/>
    </row>
    <row r="303" spans="1:5" x14ac:dyDescent="0.25">
      <c r="A303" s="32">
        <f t="shared" si="12"/>
        <v>46108.621675795985</v>
      </c>
      <c r="B303" s="32">
        <f t="shared" si="13"/>
        <v>110.99023302250312</v>
      </c>
      <c r="C303" s="32">
        <f t="shared" si="14"/>
        <v>624.10801788954529</v>
      </c>
      <c r="D303" s="27">
        <v>292</v>
      </c>
      <c r="E303" s="31"/>
    </row>
    <row r="304" spans="1:5" x14ac:dyDescent="0.25">
      <c r="A304" s="32">
        <f t="shared" si="12"/>
        <v>45483.031401363951</v>
      </c>
      <c r="B304" s="32">
        <f t="shared" si="13"/>
        <v>109.50797648001547</v>
      </c>
      <c r="C304" s="32">
        <f t="shared" si="14"/>
        <v>625.59027443203297</v>
      </c>
      <c r="D304" s="27">
        <v>293</v>
      </c>
      <c r="E304" s="31"/>
    </row>
    <row r="305" spans="1:5" x14ac:dyDescent="0.25">
      <c r="A305" s="32">
        <f t="shared" si="12"/>
        <v>44855.955350030141</v>
      </c>
      <c r="B305" s="32">
        <f t="shared" si="13"/>
        <v>108.02219957823939</v>
      </c>
      <c r="C305" s="32">
        <f t="shared" si="14"/>
        <v>627.07605133380912</v>
      </c>
      <c r="D305" s="27">
        <v>294</v>
      </c>
      <c r="E305" s="31"/>
    </row>
    <row r="306" spans="1:5" x14ac:dyDescent="0.25">
      <c r="A306" s="32">
        <f t="shared" si="12"/>
        <v>44227.389993074416</v>
      </c>
      <c r="B306" s="32">
        <f t="shared" si="13"/>
        <v>106.53289395632159</v>
      </c>
      <c r="C306" s="32">
        <f t="shared" si="14"/>
        <v>628.56535695572688</v>
      </c>
      <c r="D306" s="27">
        <v>295</v>
      </c>
      <c r="E306" s="31"/>
    </row>
    <row r="307" spans="1:5" x14ac:dyDescent="0.25">
      <c r="A307" s="32">
        <f t="shared" si="12"/>
        <v>43597.331793395919</v>
      </c>
      <c r="B307" s="32">
        <f t="shared" si="13"/>
        <v>105.04005123355175</v>
      </c>
      <c r="C307" s="32">
        <f t="shared" si="14"/>
        <v>630.05819967849675</v>
      </c>
      <c r="D307" s="27">
        <v>296</v>
      </c>
      <c r="E307" s="31"/>
    </row>
    <row r="308" spans="1:5" x14ac:dyDescent="0.25">
      <c r="A308" s="32">
        <f t="shared" si="12"/>
        <v>42965.777205493185</v>
      </c>
      <c r="B308" s="32">
        <f t="shared" si="13"/>
        <v>103.54366300931531</v>
      </c>
      <c r="C308" s="32">
        <f t="shared" si="14"/>
        <v>631.55458790273315</v>
      </c>
      <c r="D308" s="27">
        <v>297</v>
      </c>
      <c r="E308" s="31"/>
    </row>
    <row r="309" spans="1:5" x14ac:dyDescent="0.25">
      <c r="A309" s="32">
        <f t="shared" si="12"/>
        <v>42332.72267544418</v>
      </c>
      <c r="B309" s="32">
        <f t="shared" si="13"/>
        <v>102.04372086304632</v>
      </c>
      <c r="C309" s="32">
        <f t="shared" si="14"/>
        <v>633.0545300490021</v>
      </c>
      <c r="D309" s="27">
        <v>298</v>
      </c>
      <c r="E309" s="31"/>
    </row>
    <row r="310" spans="1:5" x14ac:dyDescent="0.25">
      <c r="A310" s="32">
        <f t="shared" si="12"/>
        <v>41698.164640886309</v>
      </c>
      <c r="B310" s="32">
        <f t="shared" si="13"/>
        <v>100.54021635417992</v>
      </c>
      <c r="C310" s="32">
        <f t="shared" si="14"/>
        <v>634.5580345578685</v>
      </c>
      <c r="D310" s="27">
        <v>299</v>
      </c>
      <c r="E310" s="31"/>
    </row>
    <row r="311" spans="1:5" x14ac:dyDescent="0.25">
      <c r="A311" s="32">
        <f t="shared" si="12"/>
        <v>41062.099530996362</v>
      </c>
      <c r="B311" s="32">
        <f t="shared" si="13"/>
        <v>99.033141022104985</v>
      </c>
      <c r="C311" s="32">
        <f t="shared" si="14"/>
        <v>636.06510988994341</v>
      </c>
      <c r="D311" s="27">
        <v>300</v>
      </c>
      <c r="E311" s="31"/>
    </row>
    <row r="312" spans="1:5" x14ac:dyDescent="0.25">
      <c r="A312" s="32">
        <f t="shared" si="12"/>
        <v>40424.523766470433</v>
      </c>
      <c r="B312" s="32">
        <f t="shared" si="13"/>
        <v>97.52248638611637</v>
      </c>
      <c r="C312" s="32">
        <f t="shared" si="14"/>
        <v>637.57576452593207</v>
      </c>
      <c r="D312" s="27">
        <v>301</v>
      </c>
      <c r="E312" s="31"/>
    </row>
    <row r="313" spans="1:5" x14ac:dyDescent="0.25">
      <c r="A313" s="32">
        <f t="shared" si="12"/>
        <v>39785.43375950375</v>
      </c>
      <c r="B313" s="32">
        <f t="shared" si="13"/>
        <v>96.008243945367283</v>
      </c>
      <c r="C313" s="32">
        <f t="shared" si="14"/>
        <v>639.09000696668113</v>
      </c>
      <c r="D313" s="27">
        <v>302</v>
      </c>
      <c r="E313" s="31"/>
    </row>
    <row r="314" spans="1:5" x14ac:dyDescent="0.25">
      <c r="A314" s="32">
        <f t="shared" si="12"/>
        <v>39144.825913770524</v>
      </c>
      <c r="B314" s="32">
        <f t="shared" si="13"/>
        <v>94.490405178821405</v>
      </c>
      <c r="C314" s="32">
        <f t="shared" si="14"/>
        <v>640.60784573322701</v>
      </c>
      <c r="D314" s="27">
        <v>303</v>
      </c>
      <c r="E314" s="31"/>
    </row>
    <row r="315" spans="1:5" x14ac:dyDescent="0.25">
      <c r="A315" s="32">
        <f t="shared" si="12"/>
        <v>38502.696624403681</v>
      </c>
      <c r="B315" s="32">
        <f t="shared" si="13"/>
        <v>92.968961545204991</v>
      </c>
      <c r="C315" s="32">
        <f t="shared" si="14"/>
        <v>642.12928936684352</v>
      </c>
      <c r="D315" s="27">
        <v>304</v>
      </c>
      <c r="E315" s="31"/>
    </row>
    <row r="316" spans="1:5" x14ac:dyDescent="0.25">
      <c r="A316" s="32">
        <f t="shared" si="12"/>
        <v>37859.042277974593</v>
      </c>
      <c r="B316" s="32">
        <f t="shared" si="13"/>
        <v>91.443904482958757</v>
      </c>
      <c r="C316" s="32">
        <f t="shared" si="14"/>
        <v>643.65434642908974</v>
      </c>
      <c r="D316" s="27">
        <v>305</v>
      </c>
      <c r="E316" s="31"/>
    </row>
    <row r="317" spans="1:5" x14ac:dyDescent="0.25">
      <c r="A317" s="32">
        <f t="shared" si="12"/>
        <v>37213.859252472736</v>
      </c>
      <c r="B317" s="32">
        <f t="shared" si="13"/>
        <v>89.915225410189649</v>
      </c>
      <c r="C317" s="32">
        <f t="shared" si="14"/>
        <v>645.18302550185876</v>
      </c>
      <c r="D317" s="27">
        <v>306</v>
      </c>
      <c r="E317" s="31"/>
    </row>
    <row r="318" spans="1:5" x14ac:dyDescent="0.25">
      <c r="A318" s="32">
        <f t="shared" si="12"/>
        <v>36567.143917285313</v>
      </c>
      <c r="B318" s="32">
        <f t="shared" si="13"/>
        <v>88.382915724622748</v>
      </c>
      <c r="C318" s="32">
        <f t="shared" si="14"/>
        <v>646.71533518742569</v>
      </c>
      <c r="D318" s="27">
        <v>307</v>
      </c>
      <c r="E318" s="31"/>
    </row>
    <row r="319" spans="1:5" x14ac:dyDescent="0.25">
      <c r="A319" s="32">
        <f t="shared" si="12"/>
        <v>35918.892633176816</v>
      </c>
      <c r="B319" s="32">
        <f t="shared" si="13"/>
        <v>86.846966803552618</v>
      </c>
      <c r="C319" s="32">
        <f t="shared" si="14"/>
        <v>648.25128410849584</v>
      </c>
      <c r="D319" s="27">
        <v>308</v>
      </c>
      <c r="E319" s="31"/>
    </row>
    <row r="320" spans="1:5" x14ac:dyDescent="0.25">
      <c r="A320" s="32">
        <f t="shared" si="12"/>
        <v>35269.101752268565</v>
      </c>
      <c r="B320" s="32">
        <f t="shared" si="13"/>
        <v>85.307370003794944</v>
      </c>
      <c r="C320" s="32">
        <f t="shared" si="14"/>
        <v>649.79088090825348</v>
      </c>
      <c r="D320" s="27">
        <v>309</v>
      </c>
      <c r="E320" s="31"/>
    </row>
    <row r="321" spans="1:5" x14ac:dyDescent="0.25">
      <c r="A321" s="32">
        <f t="shared" si="12"/>
        <v>34617.767618018152</v>
      </c>
      <c r="B321" s="32">
        <f t="shared" si="13"/>
        <v>83.764116661637843</v>
      </c>
      <c r="C321" s="32">
        <f t="shared" si="14"/>
        <v>651.33413425041067</v>
      </c>
      <c r="D321" s="27">
        <v>310</v>
      </c>
      <c r="E321" s="31"/>
    </row>
    <row r="322" spans="1:5" x14ac:dyDescent="0.25">
      <c r="A322" s="32">
        <f t="shared" si="12"/>
        <v>33964.886565198896</v>
      </c>
      <c r="B322" s="32">
        <f t="shared" si="13"/>
        <v>82.217198092793112</v>
      </c>
      <c r="C322" s="32">
        <f t="shared" si="14"/>
        <v>652.88105281925539</v>
      </c>
      <c r="D322" s="27">
        <v>311</v>
      </c>
      <c r="E322" s="31"/>
    </row>
    <row r="323" spans="1:5" x14ac:dyDescent="0.25">
      <c r="A323" s="32">
        <f t="shared" si="12"/>
        <v>33310.454919879194</v>
      </c>
      <c r="B323" s="32">
        <f t="shared" si="13"/>
        <v>80.666605592347381</v>
      </c>
      <c r="C323" s="32">
        <f t="shared" si="14"/>
        <v>654.43164531970103</v>
      </c>
      <c r="D323" s="27">
        <v>312</v>
      </c>
      <c r="E323" s="31"/>
    </row>
    <row r="324" spans="1:5" x14ac:dyDescent="0.25">
      <c r="A324" s="32">
        <f t="shared" si="12"/>
        <v>32654.468999401859</v>
      </c>
      <c r="B324" s="32">
        <f t="shared" si="13"/>
        <v>79.112330434713087</v>
      </c>
      <c r="C324" s="32">
        <f t="shared" si="14"/>
        <v>655.98592047733541</v>
      </c>
      <c r="D324" s="27">
        <v>313</v>
      </c>
      <c r="E324" s="31"/>
    </row>
    <row r="325" spans="1:5" x14ac:dyDescent="0.25">
      <c r="A325" s="32">
        <f t="shared" si="12"/>
        <v>31996.925112363391</v>
      </c>
      <c r="B325" s="32">
        <f t="shared" si="13"/>
        <v>77.554363873579419</v>
      </c>
      <c r="C325" s="32">
        <f t="shared" si="14"/>
        <v>657.54388703846905</v>
      </c>
      <c r="D325" s="27">
        <v>314</v>
      </c>
      <c r="E325" s="31"/>
    </row>
    <row r="326" spans="1:5" x14ac:dyDescent="0.25">
      <c r="A326" s="32">
        <f t="shared" si="12"/>
        <v>31337.819558593204</v>
      </c>
      <c r="B326" s="32">
        <f t="shared" si="13"/>
        <v>75.992697141863061</v>
      </c>
      <c r="C326" s="32">
        <f t="shared" si="14"/>
        <v>659.10555377018545</v>
      </c>
      <c r="D326" s="27">
        <v>315</v>
      </c>
      <c r="E326" s="31"/>
    </row>
    <row r="327" spans="1:5" x14ac:dyDescent="0.25">
      <c r="A327" s="32">
        <f t="shared" si="12"/>
        <v>30677.148629132815</v>
      </c>
      <c r="B327" s="32">
        <f t="shared" si="13"/>
        <v>74.427321451658869</v>
      </c>
      <c r="C327" s="32">
        <f t="shared" si="14"/>
        <v>660.67092946038963</v>
      </c>
      <c r="D327" s="27">
        <v>316</v>
      </c>
      <c r="E327" s="31"/>
    </row>
    <row r="328" spans="1:5" x14ac:dyDescent="0.25">
      <c r="A328" s="32">
        <f t="shared" si="12"/>
        <v>30014.908606214958</v>
      </c>
      <c r="B328" s="32">
        <f t="shared" si="13"/>
        <v>72.858227994190443</v>
      </c>
      <c r="C328" s="32">
        <f t="shared" si="14"/>
        <v>662.24002291785803</v>
      </c>
      <c r="D328" s="27">
        <v>317</v>
      </c>
      <c r="E328" s="31"/>
    </row>
    <row r="329" spans="1:5" x14ac:dyDescent="0.25">
      <c r="A329" s="32">
        <f t="shared" si="12"/>
        <v>29351.095763242669</v>
      </c>
      <c r="B329" s="32">
        <f t="shared" si="13"/>
        <v>71.285407939760532</v>
      </c>
      <c r="C329" s="32">
        <f t="shared" si="14"/>
        <v>663.81284297228797</v>
      </c>
      <c r="D329" s="27">
        <v>318</v>
      </c>
      <c r="E329" s="31"/>
    </row>
    <row r="330" spans="1:5" x14ac:dyDescent="0.25">
      <c r="A330" s="32">
        <f t="shared" si="12"/>
        <v>28685.706364768321</v>
      </c>
      <c r="B330" s="32">
        <f t="shared" si="13"/>
        <v>69.708852437701339</v>
      </c>
      <c r="C330" s="32">
        <f t="shared" si="14"/>
        <v>665.3893984743471</v>
      </c>
      <c r="D330" s="27">
        <v>319</v>
      </c>
      <c r="E330" s="31"/>
    </row>
    <row r="331" spans="1:5" x14ac:dyDescent="0.25">
      <c r="A331" s="32">
        <f t="shared" si="12"/>
        <v>28018.736666472596</v>
      </c>
      <c r="B331" s="32">
        <f t="shared" si="13"/>
        <v>68.128552616324768</v>
      </c>
      <c r="C331" s="32">
        <f t="shared" si="14"/>
        <v>666.96969829572367</v>
      </c>
      <c r="D331" s="27">
        <v>320</v>
      </c>
      <c r="E331" s="31"/>
    </row>
    <row r="332" spans="1:5" x14ac:dyDescent="0.25">
      <c r="A332" s="32">
        <f t="shared" ref="A332:A371" si="15">A331-C332-E332</f>
        <v>27350.182915143421</v>
      </c>
      <c r="B332" s="32">
        <f t="shared" ref="B332:B371" si="16">A331*$B$2/12</f>
        <v>66.544499582872419</v>
      </c>
      <c r="C332" s="32">
        <f t="shared" ref="C332:C371" si="17">MIN(A331,$B$7-B332)</f>
        <v>668.55375132917607</v>
      </c>
      <c r="D332" s="27">
        <v>321</v>
      </c>
      <c r="E332" s="31"/>
    </row>
    <row r="333" spans="1:5" x14ac:dyDescent="0.25">
      <c r="A333" s="32">
        <f t="shared" si="15"/>
        <v>26680.041348654839</v>
      </c>
      <c r="B333" s="32">
        <f t="shared" si="16"/>
        <v>64.956684423465632</v>
      </c>
      <c r="C333" s="32">
        <f t="shared" si="17"/>
        <v>670.14156648858284</v>
      </c>
      <c r="D333" s="27">
        <v>322</v>
      </c>
      <c r="E333" s="31"/>
    </row>
    <row r="334" spans="1:5" x14ac:dyDescent="0.25">
      <c r="A334" s="32">
        <f t="shared" si="15"/>
        <v>26008.308195945847</v>
      </c>
      <c r="B334" s="32">
        <f t="shared" si="16"/>
        <v>63.365098203055247</v>
      </c>
      <c r="C334" s="32">
        <f t="shared" si="17"/>
        <v>671.7331527089932</v>
      </c>
      <c r="D334" s="27">
        <v>323</v>
      </c>
      <c r="E334" s="31"/>
    </row>
    <row r="335" spans="1:5" x14ac:dyDescent="0.25">
      <c r="A335" s="32">
        <f t="shared" si="15"/>
        <v>25334.97967699917</v>
      </c>
      <c r="B335" s="32">
        <f t="shared" si="16"/>
        <v>61.769731965371392</v>
      </c>
      <c r="C335" s="32">
        <f t="shared" si="17"/>
        <v>673.32851894667704</v>
      </c>
      <c r="D335" s="27">
        <v>324</v>
      </c>
      <c r="E335" s="31"/>
    </row>
    <row r="336" spans="1:5" x14ac:dyDescent="0.25">
      <c r="A336" s="32">
        <f t="shared" si="15"/>
        <v>24660.052002819994</v>
      </c>
      <c r="B336" s="32">
        <f t="shared" si="16"/>
        <v>60.17057673287303</v>
      </c>
      <c r="C336" s="32">
        <f t="shared" si="17"/>
        <v>674.92767417917548</v>
      </c>
      <c r="D336" s="27">
        <v>325</v>
      </c>
      <c r="E336" s="31"/>
    </row>
    <row r="337" spans="1:5" x14ac:dyDescent="0.25">
      <c r="A337" s="32">
        <f t="shared" si="15"/>
        <v>23983.521375414643</v>
      </c>
      <c r="B337" s="32">
        <f t="shared" si="16"/>
        <v>58.567623506697487</v>
      </c>
      <c r="C337" s="32">
        <f t="shared" si="17"/>
        <v>676.53062740535097</v>
      </c>
      <c r="D337" s="27">
        <v>326</v>
      </c>
      <c r="E337" s="31"/>
    </row>
    <row r="338" spans="1:5" x14ac:dyDescent="0.25">
      <c r="A338" s="32">
        <f t="shared" si="15"/>
        <v>23305.383987769204</v>
      </c>
      <c r="B338" s="32">
        <f t="shared" si="16"/>
        <v>56.960863266609778</v>
      </c>
      <c r="C338" s="32">
        <f t="shared" si="17"/>
        <v>678.13738764543871</v>
      </c>
      <c r="D338" s="27">
        <v>327</v>
      </c>
      <c r="E338" s="31"/>
    </row>
    <row r="339" spans="1:5" x14ac:dyDescent="0.25">
      <c r="A339" s="32">
        <f t="shared" si="15"/>
        <v>22625.636023828109</v>
      </c>
      <c r="B339" s="32">
        <f t="shared" si="16"/>
        <v>55.350286970951863</v>
      </c>
      <c r="C339" s="32">
        <f t="shared" si="17"/>
        <v>679.7479639410966</v>
      </c>
      <c r="D339" s="27">
        <v>328</v>
      </c>
      <c r="E339" s="31"/>
    </row>
    <row r="340" spans="1:5" x14ac:dyDescent="0.25">
      <c r="A340" s="32">
        <f t="shared" si="15"/>
        <v>21944.273658472652</v>
      </c>
      <c r="B340" s="32">
        <f t="shared" si="16"/>
        <v>53.735885556591761</v>
      </c>
      <c r="C340" s="32">
        <f t="shared" si="17"/>
        <v>681.36236535545675</v>
      </c>
      <c r="D340" s="27">
        <v>329</v>
      </c>
      <c r="E340" s="31"/>
    </row>
    <row r="341" spans="1:5" x14ac:dyDescent="0.25">
      <c r="A341" s="32">
        <f t="shared" si="15"/>
        <v>21261.293057499475</v>
      </c>
      <c r="B341" s="32">
        <f t="shared" si="16"/>
        <v>52.117649938872546</v>
      </c>
      <c r="C341" s="32">
        <f t="shared" si="17"/>
        <v>682.98060097317591</v>
      </c>
      <c r="D341" s="27">
        <v>330</v>
      </c>
      <c r="E341" s="31"/>
    </row>
    <row r="342" spans="1:5" x14ac:dyDescent="0.25">
      <c r="A342" s="32">
        <f t="shared" si="15"/>
        <v>20576.690377598989</v>
      </c>
      <c r="B342" s="32">
        <f t="shared" si="16"/>
        <v>50.495571011561253</v>
      </c>
      <c r="C342" s="32">
        <f t="shared" si="17"/>
        <v>684.60267990048715</v>
      </c>
      <c r="D342" s="27">
        <v>331</v>
      </c>
      <c r="E342" s="31"/>
    </row>
    <row r="343" spans="1:5" x14ac:dyDescent="0.25">
      <c r="A343" s="32">
        <f t="shared" si="15"/>
        <v>19890.461766333738</v>
      </c>
      <c r="B343" s="32">
        <f t="shared" si="16"/>
        <v>48.869639646797602</v>
      </c>
      <c r="C343" s="32">
        <f t="shared" si="17"/>
        <v>686.22861126525083</v>
      </c>
      <c r="D343" s="27">
        <v>332</v>
      </c>
      <c r="E343" s="31"/>
    </row>
    <row r="344" spans="1:5" x14ac:dyDescent="0.25">
      <c r="A344" s="32">
        <f t="shared" si="15"/>
        <v>19202.603362116733</v>
      </c>
      <c r="B344" s="32">
        <f t="shared" si="16"/>
        <v>47.239846695042623</v>
      </c>
      <c r="C344" s="32">
        <f t="shared" si="17"/>
        <v>687.85840421700584</v>
      </c>
      <c r="D344" s="27">
        <v>333</v>
      </c>
      <c r="E344" s="31"/>
    </row>
    <row r="345" spans="1:5" x14ac:dyDescent="0.25">
      <c r="A345" s="32">
        <f t="shared" si="15"/>
        <v>18513.111294189712</v>
      </c>
      <c r="B345" s="32">
        <f t="shared" si="16"/>
        <v>45.606182985027239</v>
      </c>
      <c r="C345" s="32">
        <f t="shared" si="17"/>
        <v>689.49206792702125</v>
      </c>
      <c r="D345" s="27">
        <v>334</v>
      </c>
      <c r="E345" s="31"/>
    </row>
    <row r="346" spans="1:5" x14ac:dyDescent="0.25">
      <c r="A346" s="32">
        <f t="shared" si="15"/>
        <v>17821.981682601363</v>
      </c>
      <c r="B346" s="32">
        <f t="shared" si="16"/>
        <v>43.968639323700565</v>
      </c>
      <c r="C346" s="32">
        <f t="shared" si="17"/>
        <v>691.12961158834787</v>
      </c>
      <c r="D346" s="27">
        <v>335</v>
      </c>
      <c r="E346" s="31"/>
    </row>
    <row r="347" spans="1:5" x14ac:dyDescent="0.25">
      <c r="A347" s="32">
        <f t="shared" si="15"/>
        <v>17129.210638185494</v>
      </c>
      <c r="B347" s="32">
        <f t="shared" si="16"/>
        <v>42.327206496178242</v>
      </c>
      <c r="C347" s="32">
        <f t="shared" si="17"/>
        <v>692.77104441587016</v>
      </c>
      <c r="D347" s="27">
        <v>336</v>
      </c>
      <c r="E347" s="31"/>
    </row>
    <row r="348" spans="1:5" x14ac:dyDescent="0.25">
      <c r="A348" s="32">
        <f t="shared" si="15"/>
        <v>16434.794262539137</v>
      </c>
      <c r="B348" s="32">
        <f t="shared" si="16"/>
        <v>40.68187526569055</v>
      </c>
      <c r="C348" s="32">
        <f t="shared" si="17"/>
        <v>694.41637564635789</v>
      </c>
      <c r="D348" s="27">
        <v>337</v>
      </c>
      <c r="E348" s="31"/>
    </row>
    <row r="349" spans="1:5" x14ac:dyDescent="0.25">
      <c r="A349" s="32">
        <f t="shared" si="15"/>
        <v>15738.728648000619</v>
      </c>
      <c r="B349" s="32">
        <f t="shared" si="16"/>
        <v>39.032636373530451</v>
      </c>
      <c r="C349" s="32">
        <f t="shared" si="17"/>
        <v>696.06561453851805</v>
      </c>
      <c r="D349" s="27">
        <v>338</v>
      </c>
      <c r="E349" s="31"/>
    </row>
    <row r="350" spans="1:5" x14ac:dyDescent="0.25">
      <c r="A350" s="32">
        <f t="shared" si="15"/>
        <v>15041.009877627572</v>
      </c>
      <c r="B350" s="32">
        <f t="shared" si="16"/>
        <v>37.37948053900147</v>
      </c>
      <c r="C350" s="32">
        <f t="shared" si="17"/>
        <v>697.71877037304694</v>
      </c>
      <c r="D350" s="27">
        <v>339</v>
      </c>
      <c r="E350" s="31"/>
    </row>
    <row r="351" spans="1:5" x14ac:dyDescent="0.25">
      <c r="A351" s="32">
        <f t="shared" si="15"/>
        <v>14341.634025174888</v>
      </c>
      <c r="B351" s="32">
        <f t="shared" si="16"/>
        <v>35.722398459365486</v>
      </c>
      <c r="C351" s="32">
        <f t="shared" si="17"/>
        <v>699.37585245268292</v>
      </c>
      <c r="D351" s="27">
        <v>340</v>
      </c>
      <c r="E351" s="31"/>
    </row>
    <row r="352" spans="1:5" x14ac:dyDescent="0.25">
      <c r="A352" s="32">
        <f t="shared" si="15"/>
        <v>13640.59715507263</v>
      </c>
      <c r="B352" s="32">
        <f t="shared" si="16"/>
        <v>34.061380809790357</v>
      </c>
      <c r="C352" s="32">
        <f t="shared" si="17"/>
        <v>701.03687010225815</v>
      </c>
      <c r="D352" s="27">
        <v>341</v>
      </c>
      <c r="E352" s="31"/>
    </row>
    <row r="353" spans="1:5" x14ac:dyDescent="0.25">
      <c r="A353" s="32">
        <f t="shared" si="15"/>
        <v>12937.89532240388</v>
      </c>
      <c r="B353" s="32">
        <f t="shared" si="16"/>
        <v>32.396418243297497</v>
      </c>
      <c r="C353" s="32">
        <f t="shared" si="17"/>
        <v>702.70183266875097</v>
      </c>
      <c r="D353" s="27">
        <v>342</v>
      </c>
      <c r="E353" s="31"/>
    </row>
    <row r="354" spans="1:5" x14ac:dyDescent="0.25">
      <c r="A354" s="32">
        <f t="shared" si="15"/>
        <v>12233.524572882541</v>
      </c>
      <c r="B354" s="32">
        <f t="shared" si="16"/>
        <v>30.727501390709218</v>
      </c>
      <c r="C354" s="32">
        <f t="shared" si="17"/>
        <v>704.37074952133923</v>
      </c>
      <c r="D354" s="27">
        <v>343</v>
      </c>
      <c r="E354" s="31"/>
    </row>
    <row r="355" spans="1:5" x14ac:dyDescent="0.25">
      <c r="A355" s="32">
        <f t="shared" si="15"/>
        <v>11527.480942831089</v>
      </c>
      <c r="B355" s="32">
        <f t="shared" si="16"/>
        <v>29.054620860596035</v>
      </c>
      <c r="C355" s="32">
        <f t="shared" si="17"/>
        <v>706.0436300514524</v>
      </c>
      <c r="D355" s="27">
        <v>344</v>
      </c>
      <c r="E355" s="31"/>
    </row>
    <row r="356" spans="1:5" x14ac:dyDescent="0.25">
      <c r="A356" s="32">
        <f t="shared" si="15"/>
        <v>10819.760459158264</v>
      </c>
      <c r="B356" s="32">
        <f t="shared" si="16"/>
        <v>27.377767239223839</v>
      </c>
      <c r="C356" s="32">
        <f t="shared" si="17"/>
        <v>707.72048367282457</v>
      </c>
      <c r="D356" s="27">
        <v>345</v>
      </c>
      <c r="E356" s="31"/>
    </row>
    <row r="357" spans="1:5" x14ac:dyDescent="0.25">
      <c r="A357" s="32">
        <f t="shared" si="15"/>
        <v>10110.359139336717</v>
      </c>
      <c r="B357" s="32">
        <f t="shared" si="16"/>
        <v>25.696931090500879</v>
      </c>
      <c r="C357" s="32">
        <f t="shared" si="17"/>
        <v>709.40131982154753</v>
      </c>
      <c r="D357" s="27">
        <v>346</v>
      </c>
      <c r="E357" s="31"/>
    </row>
    <row r="358" spans="1:5" x14ac:dyDescent="0.25">
      <c r="A358" s="32">
        <f t="shared" si="15"/>
        <v>9399.2729913805924</v>
      </c>
      <c r="B358" s="32">
        <f t="shared" si="16"/>
        <v>24.012102955924703</v>
      </c>
      <c r="C358" s="32">
        <f t="shared" si="17"/>
        <v>711.0861479561238</v>
      </c>
      <c r="D358" s="27">
        <v>347</v>
      </c>
      <c r="E358" s="31"/>
    </row>
    <row r="359" spans="1:5" x14ac:dyDescent="0.25">
      <c r="A359" s="32">
        <f t="shared" si="15"/>
        <v>8686.4980138230731</v>
      </c>
      <c r="B359" s="32">
        <f t="shared" si="16"/>
        <v>22.323273354528908</v>
      </c>
      <c r="C359" s="32">
        <f t="shared" si="17"/>
        <v>712.77497755751961</v>
      </c>
      <c r="D359" s="27">
        <v>348</v>
      </c>
      <c r="E359" s="31"/>
    </row>
    <row r="360" spans="1:5" x14ac:dyDescent="0.25">
      <c r="A360" s="32">
        <f t="shared" si="15"/>
        <v>7972.0301956938547</v>
      </c>
      <c r="B360" s="32">
        <f t="shared" si="16"/>
        <v>20.6304327828298</v>
      </c>
      <c r="C360" s="32">
        <f t="shared" si="17"/>
        <v>714.4678181292187</v>
      </c>
      <c r="D360" s="27">
        <v>349</v>
      </c>
      <c r="E360" s="31"/>
    </row>
    <row r="361" spans="1:5" x14ac:dyDescent="0.25">
      <c r="A361" s="32">
        <f t="shared" si="15"/>
        <v>7255.8655164965794</v>
      </c>
      <c r="B361" s="32">
        <f t="shared" si="16"/>
        <v>18.933571714772906</v>
      </c>
      <c r="C361" s="32">
        <f t="shared" si="17"/>
        <v>716.16467919727552</v>
      </c>
      <c r="D361" s="27">
        <v>350</v>
      </c>
      <c r="E361" s="31"/>
    </row>
    <row r="362" spans="1:5" x14ac:dyDescent="0.25">
      <c r="A362" s="32">
        <f t="shared" si="15"/>
        <v>6537.9999461862099</v>
      </c>
      <c r="B362" s="32">
        <f t="shared" si="16"/>
        <v>17.232680601679377</v>
      </c>
      <c r="C362" s="32">
        <f t="shared" si="17"/>
        <v>717.86557031036909</v>
      </c>
      <c r="D362" s="27">
        <v>351</v>
      </c>
      <c r="E362" s="31"/>
    </row>
    <row r="363" spans="1:5" x14ac:dyDescent="0.25">
      <c r="A363" s="32">
        <f t="shared" si="15"/>
        <v>5818.4294451463538</v>
      </c>
      <c r="B363" s="32">
        <f t="shared" si="16"/>
        <v>15.527749872192247</v>
      </c>
      <c r="C363" s="32">
        <f t="shared" si="17"/>
        <v>719.57050103985625</v>
      </c>
      <c r="D363" s="27">
        <v>352</v>
      </c>
      <c r="E363" s="31"/>
    </row>
    <row r="364" spans="1:5" x14ac:dyDescent="0.25">
      <c r="A364" s="32">
        <f t="shared" si="15"/>
        <v>5097.1499641665278</v>
      </c>
      <c r="B364" s="32">
        <f t="shared" si="16"/>
        <v>13.818769932222592</v>
      </c>
      <c r="C364" s="32">
        <f t="shared" si="17"/>
        <v>721.27948097982585</v>
      </c>
      <c r="D364" s="27">
        <v>353</v>
      </c>
      <c r="E364" s="31"/>
    </row>
    <row r="365" spans="1:5" x14ac:dyDescent="0.25">
      <c r="A365" s="32">
        <f t="shared" si="15"/>
        <v>4374.1574444193748</v>
      </c>
      <c r="B365" s="32">
        <f t="shared" si="16"/>
        <v>12.105731164895504</v>
      </c>
      <c r="C365" s="32">
        <f t="shared" si="17"/>
        <v>722.99251974715298</v>
      </c>
      <c r="D365" s="27">
        <v>354</v>
      </c>
      <c r="E365" s="31"/>
    </row>
    <row r="366" spans="1:5" x14ac:dyDescent="0.25">
      <c r="A366" s="32">
        <f t="shared" si="15"/>
        <v>3649.4478174378223</v>
      </c>
      <c r="B366" s="32">
        <f t="shared" si="16"/>
        <v>10.388623930496015</v>
      </c>
      <c r="C366" s="32">
        <f t="shared" si="17"/>
        <v>724.70962698155245</v>
      </c>
      <c r="D366" s="27">
        <v>355</v>
      </c>
      <c r="E366" s="31"/>
    </row>
    <row r="367" spans="1:5" x14ac:dyDescent="0.25">
      <c r="A367" s="32">
        <f t="shared" si="15"/>
        <v>2923.0170050921888</v>
      </c>
      <c r="B367" s="32">
        <f t="shared" si="16"/>
        <v>8.6674385664148286</v>
      </c>
      <c r="C367" s="32">
        <f t="shared" si="17"/>
        <v>726.43081234563363</v>
      </c>
      <c r="D367" s="27">
        <v>356</v>
      </c>
      <c r="E367" s="31"/>
    </row>
    <row r="368" spans="1:5" x14ac:dyDescent="0.25">
      <c r="A368" s="32">
        <f t="shared" si="15"/>
        <v>2194.8609195672343</v>
      </c>
      <c r="B368" s="32">
        <f t="shared" si="16"/>
        <v>6.9421653870939481</v>
      </c>
      <c r="C368" s="32">
        <f t="shared" si="17"/>
        <v>728.15608552495451</v>
      </c>
      <c r="D368" s="27">
        <v>357</v>
      </c>
      <c r="E368" s="31"/>
    </row>
    <row r="369" spans="1:5" x14ac:dyDescent="0.25">
      <c r="A369" s="32">
        <f t="shared" si="15"/>
        <v>1464.9754633391581</v>
      </c>
      <c r="B369" s="32">
        <f t="shared" si="16"/>
        <v>5.2127946839721817</v>
      </c>
      <c r="C369" s="32">
        <f t="shared" si="17"/>
        <v>729.88545622807624</v>
      </c>
      <c r="D369" s="27">
        <v>358</v>
      </c>
      <c r="E369" s="31"/>
    </row>
    <row r="370" spans="1:5" x14ac:dyDescent="0.25">
      <c r="A370" s="32">
        <f t="shared" si="15"/>
        <v>733.35652915254013</v>
      </c>
      <c r="B370" s="32">
        <f t="shared" si="16"/>
        <v>3.4793167254305004</v>
      </c>
      <c r="C370" s="32">
        <f t="shared" si="17"/>
        <v>731.61893418661793</v>
      </c>
      <c r="D370" s="27">
        <v>359</v>
      </c>
      <c r="E370" s="31"/>
    </row>
    <row r="371" spans="1:5" x14ac:dyDescent="0.25">
      <c r="A371" s="32">
        <f t="shared" si="15"/>
        <v>0</v>
      </c>
      <c r="B371" s="32">
        <f t="shared" si="16"/>
        <v>1.7417217567372829</v>
      </c>
      <c r="C371" s="32">
        <f t="shared" si="17"/>
        <v>733.35652915254013</v>
      </c>
      <c r="D371" s="27">
        <v>360</v>
      </c>
      <c r="E371" s="31"/>
    </row>
  </sheetData>
  <printOptions gridLines="1" gridLinesSet="0"/>
  <pageMargins left="0.7" right="0.7" top="0.75" bottom="0.75" header="0.5" footer="0.5"/>
  <pageSetup paperSize="9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71"/>
  <sheetViews>
    <sheetView workbookViewId="0">
      <selection activeCell="B3" sqref="B3"/>
    </sheetView>
  </sheetViews>
  <sheetFormatPr defaultRowHeight="13.2" x14ac:dyDescent="0.25"/>
  <cols>
    <col min="1" max="1" width="27.33203125" style="27" customWidth="1"/>
    <col min="2" max="2" width="15" style="27" customWidth="1"/>
    <col min="3" max="3" width="14.5546875" style="27" customWidth="1"/>
    <col min="4" max="4" width="11.6640625" style="27" customWidth="1"/>
    <col min="5" max="5" width="14" style="27" customWidth="1"/>
    <col min="6" max="256" width="11.6640625" style="27" customWidth="1"/>
    <col min="257" max="257" width="27.33203125" style="27" customWidth="1"/>
    <col min="258" max="258" width="15" style="27" customWidth="1"/>
    <col min="259" max="259" width="14.5546875" style="27" customWidth="1"/>
    <col min="260" max="260" width="11.6640625" style="27" customWidth="1"/>
    <col min="261" max="261" width="14" style="27" customWidth="1"/>
    <col min="262" max="512" width="11.6640625" style="27" customWidth="1"/>
    <col min="513" max="513" width="27.33203125" style="27" customWidth="1"/>
    <col min="514" max="514" width="15" style="27" customWidth="1"/>
    <col min="515" max="515" width="14.5546875" style="27" customWidth="1"/>
    <col min="516" max="516" width="11.6640625" style="27" customWidth="1"/>
    <col min="517" max="517" width="14" style="27" customWidth="1"/>
    <col min="518" max="768" width="11.6640625" style="27" customWidth="1"/>
    <col min="769" max="769" width="27.33203125" style="27" customWidth="1"/>
    <col min="770" max="770" width="15" style="27" customWidth="1"/>
    <col min="771" max="771" width="14.5546875" style="27" customWidth="1"/>
    <col min="772" max="772" width="11.6640625" style="27" customWidth="1"/>
    <col min="773" max="773" width="14" style="27" customWidth="1"/>
    <col min="774" max="1024" width="11.6640625" style="27" customWidth="1"/>
    <col min="1025" max="1025" width="27.33203125" style="27" customWidth="1"/>
    <col min="1026" max="1026" width="15" style="27" customWidth="1"/>
    <col min="1027" max="1027" width="14.5546875" style="27" customWidth="1"/>
    <col min="1028" max="1028" width="11.6640625" style="27" customWidth="1"/>
    <col min="1029" max="1029" width="14" style="27" customWidth="1"/>
    <col min="1030" max="1280" width="11.6640625" style="27" customWidth="1"/>
    <col min="1281" max="1281" width="27.33203125" style="27" customWidth="1"/>
    <col min="1282" max="1282" width="15" style="27" customWidth="1"/>
    <col min="1283" max="1283" width="14.5546875" style="27" customWidth="1"/>
    <col min="1284" max="1284" width="11.6640625" style="27" customWidth="1"/>
    <col min="1285" max="1285" width="14" style="27" customWidth="1"/>
    <col min="1286" max="1536" width="11.6640625" style="27" customWidth="1"/>
    <col min="1537" max="1537" width="27.33203125" style="27" customWidth="1"/>
    <col min="1538" max="1538" width="15" style="27" customWidth="1"/>
    <col min="1539" max="1539" width="14.5546875" style="27" customWidth="1"/>
    <col min="1540" max="1540" width="11.6640625" style="27" customWidth="1"/>
    <col min="1541" max="1541" width="14" style="27" customWidth="1"/>
    <col min="1542" max="1792" width="11.6640625" style="27" customWidth="1"/>
    <col min="1793" max="1793" width="27.33203125" style="27" customWidth="1"/>
    <col min="1794" max="1794" width="15" style="27" customWidth="1"/>
    <col min="1795" max="1795" width="14.5546875" style="27" customWidth="1"/>
    <col min="1796" max="1796" width="11.6640625" style="27" customWidth="1"/>
    <col min="1797" max="1797" width="14" style="27" customWidth="1"/>
    <col min="1798" max="2048" width="11.6640625" style="27" customWidth="1"/>
    <col min="2049" max="2049" width="27.33203125" style="27" customWidth="1"/>
    <col min="2050" max="2050" width="15" style="27" customWidth="1"/>
    <col min="2051" max="2051" width="14.5546875" style="27" customWidth="1"/>
    <col min="2052" max="2052" width="11.6640625" style="27" customWidth="1"/>
    <col min="2053" max="2053" width="14" style="27" customWidth="1"/>
    <col min="2054" max="2304" width="11.6640625" style="27" customWidth="1"/>
    <col min="2305" max="2305" width="27.33203125" style="27" customWidth="1"/>
    <col min="2306" max="2306" width="15" style="27" customWidth="1"/>
    <col min="2307" max="2307" width="14.5546875" style="27" customWidth="1"/>
    <col min="2308" max="2308" width="11.6640625" style="27" customWidth="1"/>
    <col min="2309" max="2309" width="14" style="27" customWidth="1"/>
    <col min="2310" max="2560" width="11.6640625" style="27" customWidth="1"/>
    <col min="2561" max="2561" width="27.33203125" style="27" customWidth="1"/>
    <col min="2562" max="2562" width="15" style="27" customWidth="1"/>
    <col min="2563" max="2563" width="14.5546875" style="27" customWidth="1"/>
    <col min="2564" max="2564" width="11.6640625" style="27" customWidth="1"/>
    <col min="2565" max="2565" width="14" style="27" customWidth="1"/>
    <col min="2566" max="2816" width="11.6640625" style="27" customWidth="1"/>
    <col min="2817" max="2817" width="27.33203125" style="27" customWidth="1"/>
    <col min="2818" max="2818" width="15" style="27" customWidth="1"/>
    <col min="2819" max="2819" width="14.5546875" style="27" customWidth="1"/>
    <col min="2820" max="2820" width="11.6640625" style="27" customWidth="1"/>
    <col min="2821" max="2821" width="14" style="27" customWidth="1"/>
    <col min="2822" max="3072" width="11.6640625" style="27" customWidth="1"/>
    <col min="3073" max="3073" width="27.33203125" style="27" customWidth="1"/>
    <col min="3074" max="3074" width="15" style="27" customWidth="1"/>
    <col min="3075" max="3075" width="14.5546875" style="27" customWidth="1"/>
    <col min="3076" max="3076" width="11.6640625" style="27" customWidth="1"/>
    <col min="3077" max="3077" width="14" style="27" customWidth="1"/>
    <col min="3078" max="3328" width="11.6640625" style="27" customWidth="1"/>
    <col min="3329" max="3329" width="27.33203125" style="27" customWidth="1"/>
    <col min="3330" max="3330" width="15" style="27" customWidth="1"/>
    <col min="3331" max="3331" width="14.5546875" style="27" customWidth="1"/>
    <col min="3332" max="3332" width="11.6640625" style="27" customWidth="1"/>
    <col min="3333" max="3333" width="14" style="27" customWidth="1"/>
    <col min="3334" max="3584" width="11.6640625" style="27" customWidth="1"/>
    <col min="3585" max="3585" width="27.33203125" style="27" customWidth="1"/>
    <col min="3586" max="3586" width="15" style="27" customWidth="1"/>
    <col min="3587" max="3587" width="14.5546875" style="27" customWidth="1"/>
    <col min="3588" max="3588" width="11.6640625" style="27" customWidth="1"/>
    <col min="3589" max="3589" width="14" style="27" customWidth="1"/>
    <col min="3590" max="3840" width="11.6640625" style="27" customWidth="1"/>
    <col min="3841" max="3841" width="27.33203125" style="27" customWidth="1"/>
    <col min="3842" max="3842" width="15" style="27" customWidth="1"/>
    <col min="3843" max="3843" width="14.5546875" style="27" customWidth="1"/>
    <col min="3844" max="3844" width="11.6640625" style="27" customWidth="1"/>
    <col min="3845" max="3845" width="14" style="27" customWidth="1"/>
    <col min="3846" max="4096" width="11.6640625" style="27" customWidth="1"/>
    <col min="4097" max="4097" width="27.33203125" style="27" customWidth="1"/>
    <col min="4098" max="4098" width="15" style="27" customWidth="1"/>
    <col min="4099" max="4099" width="14.5546875" style="27" customWidth="1"/>
    <col min="4100" max="4100" width="11.6640625" style="27" customWidth="1"/>
    <col min="4101" max="4101" width="14" style="27" customWidth="1"/>
    <col min="4102" max="4352" width="11.6640625" style="27" customWidth="1"/>
    <col min="4353" max="4353" width="27.33203125" style="27" customWidth="1"/>
    <col min="4354" max="4354" width="15" style="27" customWidth="1"/>
    <col min="4355" max="4355" width="14.5546875" style="27" customWidth="1"/>
    <col min="4356" max="4356" width="11.6640625" style="27" customWidth="1"/>
    <col min="4357" max="4357" width="14" style="27" customWidth="1"/>
    <col min="4358" max="4608" width="11.6640625" style="27" customWidth="1"/>
    <col min="4609" max="4609" width="27.33203125" style="27" customWidth="1"/>
    <col min="4610" max="4610" width="15" style="27" customWidth="1"/>
    <col min="4611" max="4611" width="14.5546875" style="27" customWidth="1"/>
    <col min="4612" max="4612" width="11.6640625" style="27" customWidth="1"/>
    <col min="4613" max="4613" width="14" style="27" customWidth="1"/>
    <col min="4614" max="4864" width="11.6640625" style="27" customWidth="1"/>
    <col min="4865" max="4865" width="27.33203125" style="27" customWidth="1"/>
    <col min="4866" max="4866" width="15" style="27" customWidth="1"/>
    <col min="4867" max="4867" width="14.5546875" style="27" customWidth="1"/>
    <col min="4868" max="4868" width="11.6640625" style="27" customWidth="1"/>
    <col min="4869" max="4869" width="14" style="27" customWidth="1"/>
    <col min="4870" max="5120" width="11.6640625" style="27" customWidth="1"/>
    <col min="5121" max="5121" width="27.33203125" style="27" customWidth="1"/>
    <col min="5122" max="5122" width="15" style="27" customWidth="1"/>
    <col min="5123" max="5123" width="14.5546875" style="27" customWidth="1"/>
    <col min="5124" max="5124" width="11.6640625" style="27" customWidth="1"/>
    <col min="5125" max="5125" width="14" style="27" customWidth="1"/>
    <col min="5126" max="5376" width="11.6640625" style="27" customWidth="1"/>
    <col min="5377" max="5377" width="27.33203125" style="27" customWidth="1"/>
    <col min="5378" max="5378" width="15" style="27" customWidth="1"/>
    <col min="5379" max="5379" width="14.5546875" style="27" customWidth="1"/>
    <col min="5380" max="5380" width="11.6640625" style="27" customWidth="1"/>
    <col min="5381" max="5381" width="14" style="27" customWidth="1"/>
    <col min="5382" max="5632" width="11.6640625" style="27" customWidth="1"/>
    <col min="5633" max="5633" width="27.33203125" style="27" customWidth="1"/>
    <col min="5634" max="5634" width="15" style="27" customWidth="1"/>
    <col min="5635" max="5635" width="14.5546875" style="27" customWidth="1"/>
    <col min="5636" max="5636" width="11.6640625" style="27" customWidth="1"/>
    <col min="5637" max="5637" width="14" style="27" customWidth="1"/>
    <col min="5638" max="5888" width="11.6640625" style="27" customWidth="1"/>
    <col min="5889" max="5889" width="27.33203125" style="27" customWidth="1"/>
    <col min="5890" max="5890" width="15" style="27" customWidth="1"/>
    <col min="5891" max="5891" width="14.5546875" style="27" customWidth="1"/>
    <col min="5892" max="5892" width="11.6640625" style="27" customWidth="1"/>
    <col min="5893" max="5893" width="14" style="27" customWidth="1"/>
    <col min="5894" max="6144" width="11.6640625" style="27" customWidth="1"/>
    <col min="6145" max="6145" width="27.33203125" style="27" customWidth="1"/>
    <col min="6146" max="6146" width="15" style="27" customWidth="1"/>
    <col min="6147" max="6147" width="14.5546875" style="27" customWidth="1"/>
    <col min="6148" max="6148" width="11.6640625" style="27" customWidth="1"/>
    <col min="6149" max="6149" width="14" style="27" customWidth="1"/>
    <col min="6150" max="6400" width="11.6640625" style="27" customWidth="1"/>
    <col min="6401" max="6401" width="27.33203125" style="27" customWidth="1"/>
    <col min="6402" max="6402" width="15" style="27" customWidth="1"/>
    <col min="6403" max="6403" width="14.5546875" style="27" customWidth="1"/>
    <col min="6404" max="6404" width="11.6640625" style="27" customWidth="1"/>
    <col min="6405" max="6405" width="14" style="27" customWidth="1"/>
    <col min="6406" max="6656" width="11.6640625" style="27" customWidth="1"/>
    <col min="6657" max="6657" width="27.33203125" style="27" customWidth="1"/>
    <col min="6658" max="6658" width="15" style="27" customWidth="1"/>
    <col min="6659" max="6659" width="14.5546875" style="27" customWidth="1"/>
    <col min="6660" max="6660" width="11.6640625" style="27" customWidth="1"/>
    <col min="6661" max="6661" width="14" style="27" customWidth="1"/>
    <col min="6662" max="6912" width="11.6640625" style="27" customWidth="1"/>
    <col min="6913" max="6913" width="27.33203125" style="27" customWidth="1"/>
    <col min="6914" max="6914" width="15" style="27" customWidth="1"/>
    <col min="6915" max="6915" width="14.5546875" style="27" customWidth="1"/>
    <col min="6916" max="6916" width="11.6640625" style="27" customWidth="1"/>
    <col min="6917" max="6917" width="14" style="27" customWidth="1"/>
    <col min="6918" max="7168" width="11.6640625" style="27" customWidth="1"/>
    <col min="7169" max="7169" width="27.33203125" style="27" customWidth="1"/>
    <col min="7170" max="7170" width="15" style="27" customWidth="1"/>
    <col min="7171" max="7171" width="14.5546875" style="27" customWidth="1"/>
    <col min="7172" max="7172" width="11.6640625" style="27" customWidth="1"/>
    <col min="7173" max="7173" width="14" style="27" customWidth="1"/>
    <col min="7174" max="7424" width="11.6640625" style="27" customWidth="1"/>
    <col min="7425" max="7425" width="27.33203125" style="27" customWidth="1"/>
    <col min="7426" max="7426" width="15" style="27" customWidth="1"/>
    <col min="7427" max="7427" width="14.5546875" style="27" customWidth="1"/>
    <col min="7428" max="7428" width="11.6640625" style="27" customWidth="1"/>
    <col min="7429" max="7429" width="14" style="27" customWidth="1"/>
    <col min="7430" max="7680" width="11.6640625" style="27" customWidth="1"/>
    <col min="7681" max="7681" width="27.33203125" style="27" customWidth="1"/>
    <col min="7682" max="7682" width="15" style="27" customWidth="1"/>
    <col min="7683" max="7683" width="14.5546875" style="27" customWidth="1"/>
    <col min="7684" max="7684" width="11.6640625" style="27" customWidth="1"/>
    <col min="7685" max="7685" width="14" style="27" customWidth="1"/>
    <col min="7686" max="7936" width="11.6640625" style="27" customWidth="1"/>
    <col min="7937" max="7937" width="27.33203125" style="27" customWidth="1"/>
    <col min="7938" max="7938" width="15" style="27" customWidth="1"/>
    <col min="7939" max="7939" width="14.5546875" style="27" customWidth="1"/>
    <col min="7940" max="7940" width="11.6640625" style="27" customWidth="1"/>
    <col min="7941" max="7941" width="14" style="27" customWidth="1"/>
    <col min="7942" max="8192" width="11.6640625" style="27" customWidth="1"/>
    <col min="8193" max="8193" width="27.33203125" style="27" customWidth="1"/>
    <col min="8194" max="8194" width="15" style="27" customWidth="1"/>
    <col min="8195" max="8195" width="14.5546875" style="27" customWidth="1"/>
    <col min="8196" max="8196" width="11.6640625" style="27" customWidth="1"/>
    <col min="8197" max="8197" width="14" style="27" customWidth="1"/>
    <col min="8198" max="8448" width="11.6640625" style="27" customWidth="1"/>
    <col min="8449" max="8449" width="27.33203125" style="27" customWidth="1"/>
    <col min="8450" max="8450" width="15" style="27" customWidth="1"/>
    <col min="8451" max="8451" width="14.5546875" style="27" customWidth="1"/>
    <col min="8452" max="8452" width="11.6640625" style="27" customWidth="1"/>
    <col min="8453" max="8453" width="14" style="27" customWidth="1"/>
    <col min="8454" max="8704" width="11.6640625" style="27" customWidth="1"/>
    <col min="8705" max="8705" width="27.33203125" style="27" customWidth="1"/>
    <col min="8706" max="8706" width="15" style="27" customWidth="1"/>
    <col min="8707" max="8707" width="14.5546875" style="27" customWidth="1"/>
    <col min="8708" max="8708" width="11.6640625" style="27" customWidth="1"/>
    <col min="8709" max="8709" width="14" style="27" customWidth="1"/>
    <col min="8710" max="8960" width="11.6640625" style="27" customWidth="1"/>
    <col min="8961" max="8961" width="27.33203125" style="27" customWidth="1"/>
    <col min="8962" max="8962" width="15" style="27" customWidth="1"/>
    <col min="8963" max="8963" width="14.5546875" style="27" customWidth="1"/>
    <col min="8964" max="8964" width="11.6640625" style="27" customWidth="1"/>
    <col min="8965" max="8965" width="14" style="27" customWidth="1"/>
    <col min="8966" max="9216" width="11.6640625" style="27" customWidth="1"/>
    <col min="9217" max="9217" width="27.33203125" style="27" customWidth="1"/>
    <col min="9218" max="9218" width="15" style="27" customWidth="1"/>
    <col min="9219" max="9219" width="14.5546875" style="27" customWidth="1"/>
    <col min="9220" max="9220" width="11.6640625" style="27" customWidth="1"/>
    <col min="9221" max="9221" width="14" style="27" customWidth="1"/>
    <col min="9222" max="9472" width="11.6640625" style="27" customWidth="1"/>
    <col min="9473" max="9473" width="27.33203125" style="27" customWidth="1"/>
    <col min="9474" max="9474" width="15" style="27" customWidth="1"/>
    <col min="9475" max="9475" width="14.5546875" style="27" customWidth="1"/>
    <col min="9476" max="9476" width="11.6640625" style="27" customWidth="1"/>
    <col min="9477" max="9477" width="14" style="27" customWidth="1"/>
    <col min="9478" max="9728" width="11.6640625" style="27" customWidth="1"/>
    <col min="9729" max="9729" width="27.33203125" style="27" customWidth="1"/>
    <col min="9730" max="9730" width="15" style="27" customWidth="1"/>
    <col min="9731" max="9731" width="14.5546875" style="27" customWidth="1"/>
    <col min="9732" max="9732" width="11.6640625" style="27" customWidth="1"/>
    <col min="9733" max="9733" width="14" style="27" customWidth="1"/>
    <col min="9734" max="9984" width="11.6640625" style="27" customWidth="1"/>
    <col min="9985" max="9985" width="27.33203125" style="27" customWidth="1"/>
    <col min="9986" max="9986" width="15" style="27" customWidth="1"/>
    <col min="9987" max="9987" width="14.5546875" style="27" customWidth="1"/>
    <col min="9988" max="9988" width="11.6640625" style="27" customWidth="1"/>
    <col min="9989" max="9989" width="14" style="27" customWidth="1"/>
    <col min="9990" max="10240" width="11.6640625" style="27" customWidth="1"/>
    <col min="10241" max="10241" width="27.33203125" style="27" customWidth="1"/>
    <col min="10242" max="10242" width="15" style="27" customWidth="1"/>
    <col min="10243" max="10243" width="14.5546875" style="27" customWidth="1"/>
    <col min="10244" max="10244" width="11.6640625" style="27" customWidth="1"/>
    <col min="10245" max="10245" width="14" style="27" customWidth="1"/>
    <col min="10246" max="10496" width="11.6640625" style="27" customWidth="1"/>
    <col min="10497" max="10497" width="27.33203125" style="27" customWidth="1"/>
    <col min="10498" max="10498" width="15" style="27" customWidth="1"/>
    <col min="10499" max="10499" width="14.5546875" style="27" customWidth="1"/>
    <col min="10500" max="10500" width="11.6640625" style="27" customWidth="1"/>
    <col min="10501" max="10501" width="14" style="27" customWidth="1"/>
    <col min="10502" max="10752" width="11.6640625" style="27" customWidth="1"/>
    <col min="10753" max="10753" width="27.33203125" style="27" customWidth="1"/>
    <col min="10754" max="10754" width="15" style="27" customWidth="1"/>
    <col min="10755" max="10755" width="14.5546875" style="27" customWidth="1"/>
    <col min="10756" max="10756" width="11.6640625" style="27" customWidth="1"/>
    <col min="10757" max="10757" width="14" style="27" customWidth="1"/>
    <col min="10758" max="11008" width="11.6640625" style="27" customWidth="1"/>
    <col min="11009" max="11009" width="27.33203125" style="27" customWidth="1"/>
    <col min="11010" max="11010" width="15" style="27" customWidth="1"/>
    <col min="11011" max="11011" width="14.5546875" style="27" customWidth="1"/>
    <col min="11012" max="11012" width="11.6640625" style="27" customWidth="1"/>
    <col min="11013" max="11013" width="14" style="27" customWidth="1"/>
    <col min="11014" max="11264" width="11.6640625" style="27" customWidth="1"/>
    <col min="11265" max="11265" width="27.33203125" style="27" customWidth="1"/>
    <col min="11266" max="11266" width="15" style="27" customWidth="1"/>
    <col min="11267" max="11267" width="14.5546875" style="27" customWidth="1"/>
    <col min="11268" max="11268" width="11.6640625" style="27" customWidth="1"/>
    <col min="11269" max="11269" width="14" style="27" customWidth="1"/>
    <col min="11270" max="11520" width="11.6640625" style="27" customWidth="1"/>
    <col min="11521" max="11521" width="27.33203125" style="27" customWidth="1"/>
    <col min="11522" max="11522" width="15" style="27" customWidth="1"/>
    <col min="11523" max="11523" width="14.5546875" style="27" customWidth="1"/>
    <col min="11524" max="11524" width="11.6640625" style="27" customWidth="1"/>
    <col min="11525" max="11525" width="14" style="27" customWidth="1"/>
    <col min="11526" max="11776" width="11.6640625" style="27" customWidth="1"/>
    <col min="11777" max="11777" width="27.33203125" style="27" customWidth="1"/>
    <col min="11778" max="11778" width="15" style="27" customWidth="1"/>
    <col min="11779" max="11779" width="14.5546875" style="27" customWidth="1"/>
    <col min="11780" max="11780" width="11.6640625" style="27" customWidth="1"/>
    <col min="11781" max="11781" width="14" style="27" customWidth="1"/>
    <col min="11782" max="12032" width="11.6640625" style="27" customWidth="1"/>
    <col min="12033" max="12033" width="27.33203125" style="27" customWidth="1"/>
    <col min="12034" max="12034" width="15" style="27" customWidth="1"/>
    <col min="12035" max="12035" width="14.5546875" style="27" customWidth="1"/>
    <col min="12036" max="12036" width="11.6640625" style="27" customWidth="1"/>
    <col min="12037" max="12037" width="14" style="27" customWidth="1"/>
    <col min="12038" max="12288" width="11.6640625" style="27" customWidth="1"/>
    <col min="12289" max="12289" width="27.33203125" style="27" customWidth="1"/>
    <col min="12290" max="12290" width="15" style="27" customWidth="1"/>
    <col min="12291" max="12291" width="14.5546875" style="27" customWidth="1"/>
    <col min="12292" max="12292" width="11.6640625" style="27" customWidth="1"/>
    <col min="12293" max="12293" width="14" style="27" customWidth="1"/>
    <col min="12294" max="12544" width="11.6640625" style="27" customWidth="1"/>
    <col min="12545" max="12545" width="27.33203125" style="27" customWidth="1"/>
    <col min="12546" max="12546" width="15" style="27" customWidth="1"/>
    <col min="12547" max="12547" width="14.5546875" style="27" customWidth="1"/>
    <col min="12548" max="12548" width="11.6640625" style="27" customWidth="1"/>
    <col min="12549" max="12549" width="14" style="27" customWidth="1"/>
    <col min="12550" max="12800" width="11.6640625" style="27" customWidth="1"/>
    <col min="12801" max="12801" width="27.33203125" style="27" customWidth="1"/>
    <col min="12802" max="12802" width="15" style="27" customWidth="1"/>
    <col min="12803" max="12803" width="14.5546875" style="27" customWidth="1"/>
    <col min="12804" max="12804" width="11.6640625" style="27" customWidth="1"/>
    <col min="12805" max="12805" width="14" style="27" customWidth="1"/>
    <col min="12806" max="13056" width="11.6640625" style="27" customWidth="1"/>
    <col min="13057" max="13057" width="27.33203125" style="27" customWidth="1"/>
    <col min="13058" max="13058" width="15" style="27" customWidth="1"/>
    <col min="13059" max="13059" width="14.5546875" style="27" customWidth="1"/>
    <col min="13060" max="13060" width="11.6640625" style="27" customWidth="1"/>
    <col min="13061" max="13061" width="14" style="27" customWidth="1"/>
    <col min="13062" max="13312" width="11.6640625" style="27" customWidth="1"/>
    <col min="13313" max="13313" width="27.33203125" style="27" customWidth="1"/>
    <col min="13314" max="13314" width="15" style="27" customWidth="1"/>
    <col min="13315" max="13315" width="14.5546875" style="27" customWidth="1"/>
    <col min="13316" max="13316" width="11.6640625" style="27" customWidth="1"/>
    <col min="13317" max="13317" width="14" style="27" customWidth="1"/>
    <col min="13318" max="13568" width="11.6640625" style="27" customWidth="1"/>
    <col min="13569" max="13569" width="27.33203125" style="27" customWidth="1"/>
    <col min="13570" max="13570" width="15" style="27" customWidth="1"/>
    <col min="13571" max="13571" width="14.5546875" style="27" customWidth="1"/>
    <col min="13572" max="13572" width="11.6640625" style="27" customWidth="1"/>
    <col min="13573" max="13573" width="14" style="27" customWidth="1"/>
    <col min="13574" max="13824" width="11.6640625" style="27" customWidth="1"/>
    <col min="13825" max="13825" width="27.33203125" style="27" customWidth="1"/>
    <col min="13826" max="13826" width="15" style="27" customWidth="1"/>
    <col min="13827" max="13827" width="14.5546875" style="27" customWidth="1"/>
    <col min="13828" max="13828" width="11.6640625" style="27" customWidth="1"/>
    <col min="13829" max="13829" width="14" style="27" customWidth="1"/>
    <col min="13830" max="14080" width="11.6640625" style="27" customWidth="1"/>
    <col min="14081" max="14081" width="27.33203125" style="27" customWidth="1"/>
    <col min="14082" max="14082" width="15" style="27" customWidth="1"/>
    <col min="14083" max="14083" width="14.5546875" style="27" customWidth="1"/>
    <col min="14084" max="14084" width="11.6640625" style="27" customWidth="1"/>
    <col min="14085" max="14085" width="14" style="27" customWidth="1"/>
    <col min="14086" max="14336" width="11.6640625" style="27" customWidth="1"/>
    <col min="14337" max="14337" width="27.33203125" style="27" customWidth="1"/>
    <col min="14338" max="14338" width="15" style="27" customWidth="1"/>
    <col min="14339" max="14339" width="14.5546875" style="27" customWidth="1"/>
    <col min="14340" max="14340" width="11.6640625" style="27" customWidth="1"/>
    <col min="14341" max="14341" width="14" style="27" customWidth="1"/>
    <col min="14342" max="14592" width="11.6640625" style="27" customWidth="1"/>
    <col min="14593" max="14593" width="27.33203125" style="27" customWidth="1"/>
    <col min="14594" max="14594" width="15" style="27" customWidth="1"/>
    <col min="14595" max="14595" width="14.5546875" style="27" customWidth="1"/>
    <col min="14596" max="14596" width="11.6640625" style="27" customWidth="1"/>
    <col min="14597" max="14597" width="14" style="27" customWidth="1"/>
    <col min="14598" max="14848" width="11.6640625" style="27" customWidth="1"/>
    <col min="14849" max="14849" width="27.33203125" style="27" customWidth="1"/>
    <col min="14850" max="14850" width="15" style="27" customWidth="1"/>
    <col min="14851" max="14851" width="14.5546875" style="27" customWidth="1"/>
    <col min="14852" max="14852" width="11.6640625" style="27" customWidth="1"/>
    <col min="14853" max="14853" width="14" style="27" customWidth="1"/>
    <col min="14854" max="15104" width="11.6640625" style="27" customWidth="1"/>
    <col min="15105" max="15105" width="27.33203125" style="27" customWidth="1"/>
    <col min="15106" max="15106" width="15" style="27" customWidth="1"/>
    <col min="15107" max="15107" width="14.5546875" style="27" customWidth="1"/>
    <col min="15108" max="15108" width="11.6640625" style="27" customWidth="1"/>
    <col min="15109" max="15109" width="14" style="27" customWidth="1"/>
    <col min="15110" max="15360" width="11.6640625" style="27" customWidth="1"/>
    <col min="15361" max="15361" width="27.33203125" style="27" customWidth="1"/>
    <col min="15362" max="15362" width="15" style="27" customWidth="1"/>
    <col min="15363" max="15363" width="14.5546875" style="27" customWidth="1"/>
    <col min="15364" max="15364" width="11.6640625" style="27" customWidth="1"/>
    <col min="15365" max="15365" width="14" style="27" customWidth="1"/>
    <col min="15366" max="15616" width="11.6640625" style="27" customWidth="1"/>
    <col min="15617" max="15617" width="27.33203125" style="27" customWidth="1"/>
    <col min="15618" max="15618" width="15" style="27" customWidth="1"/>
    <col min="15619" max="15619" width="14.5546875" style="27" customWidth="1"/>
    <col min="15620" max="15620" width="11.6640625" style="27" customWidth="1"/>
    <col min="15621" max="15621" width="14" style="27" customWidth="1"/>
    <col min="15622" max="15872" width="11.6640625" style="27" customWidth="1"/>
    <col min="15873" max="15873" width="27.33203125" style="27" customWidth="1"/>
    <col min="15874" max="15874" width="15" style="27" customWidth="1"/>
    <col min="15875" max="15875" width="14.5546875" style="27" customWidth="1"/>
    <col min="15876" max="15876" width="11.6640625" style="27" customWidth="1"/>
    <col min="15877" max="15877" width="14" style="27" customWidth="1"/>
    <col min="15878" max="16128" width="11.6640625" style="27" customWidth="1"/>
    <col min="16129" max="16129" width="27.33203125" style="27" customWidth="1"/>
    <col min="16130" max="16130" width="15" style="27" customWidth="1"/>
    <col min="16131" max="16131" width="14.5546875" style="27" customWidth="1"/>
    <col min="16132" max="16132" width="11.6640625" style="27" customWidth="1"/>
    <col min="16133" max="16133" width="14" style="27" customWidth="1"/>
    <col min="16134" max="16384" width="11.6640625" style="27" customWidth="1"/>
  </cols>
  <sheetData>
    <row r="1" spans="1:5" x14ac:dyDescent="0.25">
      <c r="A1" s="28" t="s">
        <v>128</v>
      </c>
      <c r="B1" s="29">
        <v>240</v>
      </c>
      <c r="C1" s="27" t="s">
        <v>129</v>
      </c>
    </row>
    <row r="2" spans="1:5" x14ac:dyDescent="0.25">
      <c r="A2" s="28" t="s">
        <v>130</v>
      </c>
      <c r="B2" s="30">
        <v>0.06</v>
      </c>
    </row>
    <row r="3" spans="1:5" x14ac:dyDescent="0.25">
      <c r="A3" s="28" t="s">
        <v>131</v>
      </c>
      <c r="B3" s="31">
        <v>197500</v>
      </c>
    </row>
    <row r="4" spans="1:5" x14ac:dyDescent="0.25">
      <c r="A4" s="28" t="s">
        <v>132</v>
      </c>
      <c r="B4" s="31">
        <v>0</v>
      </c>
    </row>
    <row r="6" spans="1:5" x14ac:dyDescent="0.25">
      <c r="A6" s="28" t="s">
        <v>133</v>
      </c>
      <c r="B6" s="32">
        <f>B3*(((1-(1+B2/12))/(1-(1+B2/12)^B1))+B2/12)</f>
        <v>1414.9513404943889</v>
      </c>
    </row>
    <row r="7" spans="1:5" x14ac:dyDescent="0.25">
      <c r="A7" s="28" t="s">
        <v>134</v>
      </c>
      <c r="B7" s="32">
        <f>B6+B4</f>
        <v>1414.9513404943889</v>
      </c>
    </row>
    <row r="8" spans="1:5" x14ac:dyDescent="0.25">
      <c r="A8" s="28" t="s">
        <v>135</v>
      </c>
      <c r="B8" s="32">
        <f>SUM(B12:B997)</f>
        <v>142088.321718647</v>
      </c>
    </row>
    <row r="10" spans="1:5" x14ac:dyDescent="0.25">
      <c r="A10" s="28" t="s">
        <v>136</v>
      </c>
      <c r="B10" s="28" t="s">
        <v>137</v>
      </c>
      <c r="C10" s="28" t="s">
        <v>131</v>
      </c>
      <c r="D10" s="28" t="s">
        <v>138</v>
      </c>
      <c r="E10" s="28" t="s">
        <v>139</v>
      </c>
    </row>
    <row r="11" spans="1:5" x14ac:dyDescent="0.25">
      <c r="A11" s="32">
        <f>B3</f>
        <v>197500</v>
      </c>
    </row>
    <row r="12" spans="1:5" x14ac:dyDescent="0.25">
      <c r="A12" s="32">
        <f t="shared" ref="A12:A75" si="0">A11-C12-E12</f>
        <v>197072.54865950561</v>
      </c>
      <c r="B12" s="32">
        <f t="shared" ref="B12:B75" si="1">A11*$B$2/12</f>
        <v>987.5</v>
      </c>
      <c r="C12" s="32">
        <f t="shared" ref="C12:C75" si="2">MIN(A11,$B$7-B12)</f>
        <v>427.45134049438889</v>
      </c>
      <c r="D12" s="27">
        <v>1</v>
      </c>
      <c r="E12" s="31"/>
    </row>
    <row r="13" spans="1:5" x14ac:dyDescent="0.25">
      <c r="A13" s="32">
        <f t="shared" si="0"/>
        <v>196642.96006230876</v>
      </c>
      <c r="B13" s="32">
        <f t="shared" si="1"/>
        <v>985.36274329752803</v>
      </c>
      <c r="C13" s="32">
        <f t="shared" si="2"/>
        <v>429.58859719686086</v>
      </c>
      <c r="D13" s="27">
        <v>2</v>
      </c>
      <c r="E13" s="31"/>
    </row>
    <row r="14" spans="1:5" x14ac:dyDescent="0.25">
      <c r="A14" s="32">
        <f t="shared" si="0"/>
        <v>196211.22352212592</v>
      </c>
      <c r="B14" s="32">
        <f t="shared" si="1"/>
        <v>983.21480031154385</v>
      </c>
      <c r="C14" s="32">
        <f t="shared" si="2"/>
        <v>431.73654018284503</v>
      </c>
      <c r="D14" s="27">
        <v>3</v>
      </c>
      <c r="E14" s="31"/>
    </row>
    <row r="15" spans="1:5" x14ac:dyDescent="0.25">
      <c r="A15" s="32">
        <f t="shared" si="0"/>
        <v>195777.32829924216</v>
      </c>
      <c r="B15" s="32">
        <f t="shared" si="1"/>
        <v>981.05611761062949</v>
      </c>
      <c r="C15" s="32">
        <f t="shared" si="2"/>
        <v>433.8952228837594</v>
      </c>
      <c r="D15" s="27">
        <v>4</v>
      </c>
      <c r="E15" s="31"/>
    </row>
    <row r="16" spans="1:5" x14ac:dyDescent="0.25">
      <c r="A16" s="32">
        <f t="shared" si="0"/>
        <v>195341.26360024398</v>
      </c>
      <c r="B16" s="32">
        <f t="shared" si="1"/>
        <v>978.88664149621081</v>
      </c>
      <c r="C16" s="32">
        <f t="shared" si="2"/>
        <v>436.06469899817807</v>
      </c>
      <c r="D16" s="27">
        <v>5</v>
      </c>
      <c r="E16" s="31"/>
    </row>
    <row r="17" spans="1:5" x14ac:dyDescent="0.25">
      <c r="A17" s="32">
        <f t="shared" si="0"/>
        <v>194903.0185777508</v>
      </c>
      <c r="B17" s="32">
        <f t="shared" si="1"/>
        <v>976.70631800121998</v>
      </c>
      <c r="C17" s="32">
        <f t="shared" si="2"/>
        <v>438.2450224931689</v>
      </c>
      <c r="D17" s="27">
        <v>6</v>
      </c>
      <c r="E17" s="31"/>
    </row>
    <row r="18" spans="1:5" x14ac:dyDescent="0.25">
      <c r="A18" s="32">
        <f t="shared" si="0"/>
        <v>194462.58233014517</v>
      </c>
      <c r="B18" s="32">
        <f t="shared" si="1"/>
        <v>974.51509288875388</v>
      </c>
      <c r="C18" s="32">
        <f t="shared" si="2"/>
        <v>440.436247605635</v>
      </c>
      <c r="D18" s="27">
        <v>7</v>
      </c>
      <c r="E18" s="31"/>
    </row>
    <row r="19" spans="1:5" x14ac:dyDescent="0.25">
      <c r="A19" s="32">
        <f t="shared" si="0"/>
        <v>194019.94390130151</v>
      </c>
      <c r="B19" s="32">
        <f t="shared" si="1"/>
        <v>972.31291165072582</v>
      </c>
      <c r="C19" s="32">
        <f t="shared" si="2"/>
        <v>442.63842884366306</v>
      </c>
      <c r="D19" s="27">
        <v>8</v>
      </c>
      <c r="E19" s="31"/>
    </row>
    <row r="20" spans="1:5" x14ac:dyDescent="0.25">
      <c r="A20" s="32">
        <f t="shared" si="0"/>
        <v>193575.09228031363</v>
      </c>
      <c r="B20" s="32">
        <f t="shared" si="1"/>
        <v>970.09971950650743</v>
      </c>
      <c r="C20" s="32">
        <f t="shared" si="2"/>
        <v>444.85162098788146</v>
      </c>
      <c r="D20" s="27">
        <v>9</v>
      </c>
      <c r="E20" s="31"/>
    </row>
    <row r="21" spans="1:5" x14ac:dyDescent="0.25">
      <c r="A21" s="32">
        <f t="shared" si="0"/>
        <v>193128.01640122081</v>
      </c>
      <c r="B21" s="32">
        <f t="shared" si="1"/>
        <v>967.87546140156803</v>
      </c>
      <c r="C21" s="32">
        <f t="shared" si="2"/>
        <v>447.07587909282086</v>
      </c>
      <c r="D21" s="27">
        <v>10</v>
      </c>
      <c r="E21" s="31"/>
    </row>
    <row r="22" spans="1:5" x14ac:dyDescent="0.25">
      <c r="A22" s="32">
        <f t="shared" si="0"/>
        <v>192678.70514273254</v>
      </c>
      <c r="B22" s="32">
        <f t="shared" si="1"/>
        <v>965.64008200610397</v>
      </c>
      <c r="C22" s="32">
        <f t="shared" si="2"/>
        <v>449.31125848828492</v>
      </c>
      <c r="D22" s="27">
        <v>11</v>
      </c>
      <c r="E22" s="31"/>
    </row>
    <row r="23" spans="1:5" x14ac:dyDescent="0.25">
      <c r="A23" s="32">
        <f t="shared" si="0"/>
        <v>192227.1473279518</v>
      </c>
      <c r="B23" s="32">
        <f t="shared" si="1"/>
        <v>963.39352571366271</v>
      </c>
      <c r="C23" s="32">
        <f t="shared" si="2"/>
        <v>451.55781478072618</v>
      </c>
      <c r="D23" s="27">
        <v>12</v>
      </c>
      <c r="E23" s="31"/>
    </row>
    <row r="24" spans="1:5" x14ac:dyDescent="0.25">
      <c r="A24" s="32">
        <f t="shared" si="0"/>
        <v>191773.33172409717</v>
      </c>
      <c r="B24" s="32">
        <f t="shared" si="1"/>
        <v>961.13573663975887</v>
      </c>
      <c r="C24" s="32">
        <f t="shared" si="2"/>
        <v>453.81560385463001</v>
      </c>
      <c r="D24" s="27">
        <v>13</v>
      </c>
      <c r="E24" s="31"/>
    </row>
    <row r="25" spans="1:5" x14ac:dyDescent="0.25">
      <c r="A25" s="32">
        <f t="shared" si="0"/>
        <v>191317.24704222326</v>
      </c>
      <c r="B25" s="32">
        <f t="shared" si="1"/>
        <v>958.86665862048585</v>
      </c>
      <c r="C25" s="32">
        <f t="shared" si="2"/>
        <v>456.08468187390304</v>
      </c>
      <c r="D25" s="27">
        <v>14</v>
      </c>
      <c r="E25" s="31"/>
    </row>
    <row r="26" spans="1:5" x14ac:dyDescent="0.25">
      <c r="A26" s="32">
        <f t="shared" si="0"/>
        <v>190858.88193693999</v>
      </c>
      <c r="B26" s="32">
        <f t="shared" si="1"/>
        <v>956.58623521111622</v>
      </c>
      <c r="C26" s="32">
        <f t="shared" si="2"/>
        <v>458.36510528327267</v>
      </c>
      <c r="D26" s="27">
        <v>15</v>
      </c>
      <c r="E26" s="31"/>
    </row>
    <row r="27" spans="1:5" x14ac:dyDescent="0.25">
      <c r="A27" s="32">
        <f t="shared" si="0"/>
        <v>190398.22500613029</v>
      </c>
      <c r="B27" s="32">
        <f t="shared" si="1"/>
        <v>954.29440968469987</v>
      </c>
      <c r="C27" s="32">
        <f t="shared" si="2"/>
        <v>460.65693080968902</v>
      </c>
      <c r="D27" s="27">
        <v>16</v>
      </c>
      <c r="E27" s="31"/>
    </row>
    <row r="28" spans="1:5" x14ac:dyDescent="0.25">
      <c r="A28" s="32">
        <f t="shared" si="0"/>
        <v>189935.26479066655</v>
      </c>
      <c r="B28" s="32">
        <f t="shared" si="1"/>
        <v>951.99112503065135</v>
      </c>
      <c r="C28" s="32">
        <f t="shared" si="2"/>
        <v>462.96021546373754</v>
      </c>
      <c r="D28" s="27">
        <v>17</v>
      </c>
      <c r="E28" s="31"/>
    </row>
    <row r="29" spans="1:5" x14ac:dyDescent="0.25">
      <c r="A29" s="32">
        <f t="shared" si="0"/>
        <v>189469.98977412548</v>
      </c>
      <c r="B29" s="32">
        <f t="shared" si="1"/>
        <v>949.67632395333283</v>
      </c>
      <c r="C29" s="32">
        <f t="shared" si="2"/>
        <v>465.27501654105606</v>
      </c>
      <c r="D29" s="27">
        <v>18</v>
      </c>
      <c r="E29" s="31"/>
    </row>
    <row r="30" spans="1:5" x14ac:dyDescent="0.25">
      <c r="A30" s="32">
        <f t="shared" si="0"/>
        <v>189002.38838250173</v>
      </c>
      <c r="B30" s="32">
        <f t="shared" si="1"/>
        <v>947.34994887062737</v>
      </c>
      <c r="C30" s="32">
        <f t="shared" si="2"/>
        <v>467.60139162376151</v>
      </c>
      <c r="D30" s="27">
        <v>19</v>
      </c>
      <c r="E30" s="31"/>
    </row>
    <row r="31" spans="1:5" x14ac:dyDescent="0.25">
      <c r="A31" s="32">
        <f t="shared" si="0"/>
        <v>188532.44898391984</v>
      </c>
      <c r="B31" s="32">
        <f t="shared" si="1"/>
        <v>945.01194191250852</v>
      </c>
      <c r="C31" s="32">
        <f t="shared" si="2"/>
        <v>469.93939858188037</v>
      </c>
      <c r="D31" s="27">
        <v>20</v>
      </c>
      <c r="E31" s="31"/>
    </row>
    <row r="32" spans="1:5" x14ac:dyDescent="0.25">
      <c r="A32" s="32">
        <f t="shared" si="0"/>
        <v>188060.15988834505</v>
      </c>
      <c r="B32" s="32">
        <f t="shared" si="1"/>
        <v>942.66224491959917</v>
      </c>
      <c r="C32" s="32">
        <f t="shared" si="2"/>
        <v>472.28909557478971</v>
      </c>
      <c r="D32" s="27">
        <v>21</v>
      </c>
      <c r="E32" s="31"/>
    </row>
    <row r="33" spans="1:5" x14ac:dyDescent="0.25">
      <c r="A33" s="32">
        <f t="shared" si="0"/>
        <v>187585.50934729239</v>
      </c>
      <c r="B33" s="32">
        <f t="shared" si="1"/>
        <v>940.30079944172519</v>
      </c>
      <c r="C33" s="32">
        <f t="shared" si="2"/>
        <v>474.6505410526637</v>
      </c>
      <c r="D33" s="27">
        <v>22</v>
      </c>
      <c r="E33" s="31"/>
    </row>
    <row r="34" spans="1:5" x14ac:dyDescent="0.25">
      <c r="A34" s="32">
        <f t="shared" si="0"/>
        <v>187108.48555353447</v>
      </c>
      <c r="B34" s="32">
        <f t="shared" si="1"/>
        <v>937.92754673646186</v>
      </c>
      <c r="C34" s="32">
        <f t="shared" si="2"/>
        <v>477.02379375792702</v>
      </c>
      <c r="D34" s="27">
        <v>23</v>
      </c>
      <c r="E34" s="31"/>
    </row>
    <row r="35" spans="1:5" x14ac:dyDescent="0.25">
      <c r="A35" s="32">
        <f t="shared" si="0"/>
        <v>186629.07664080776</v>
      </c>
      <c r="B35" s="32">
        <f t="shared" si="1"/>
        <v>935.54242776767239</v>
      </c>
      <c r="C35" s="32">
        <f t="shared" si="2"/>
        <v>479.40891272671649</v>
      </c>
      <c r="D35" s="27">
        <v>24</v>
      </c>
      <c r="E35" s="31"/>
    </row>
    <row r="36" spans="1:5" x14ac:dyDescent="0.25">
      <c r="A36" s="32">
        <f t="shared" si="0"/>
        <v>186147.27068351742</v>
      </c>
      <c r="B36" s="32">
        <f t="shared" si="1"/>
        <v>933.14538320403881</v>
      </c>
      <c r="C36" s="32">
        <f t="shared" si="2"/>
        <v>481.80595729035008</v>
      </c>
      <c r="D36" s="27">
        <v>25</v>
      </c>
      <c r="E36" s="31"/>
    </row>
    <row r="37" spans="1:5" x14ac:dyDescent="0.25">
      <c r="A37" s="32">
        <f t="shared" si="0"/>
        <v>185663.05569644063</v>
      </c>
      <c r="B37" s="32">
        <f t="shared" si="1"/>
        <v>930.736353417587</v>
      </c>
      <c r="C37" s="32">
        <f t="shared" si="2"/>
        <v>484.21498707680189</v>
      </c>
      <c r="D37" s="27">
        <v>26</v>
      </c>
      <c r="E37" s="31"/>
    </row>
    <row r="38" spans="1:5" x14ac:dyDescent="0.25">
      <c r="A38" s="32">
        <f t="shared" si="0"/>
        <v>185176.41963442843</v>
      </c>
      <c r="B38" s="32">
        <f t="shared" si="1"/>
        <v>928.3152784822031</v>
      </c>
      <c r="C38" s="32">
        <f t="shared" si="2"/>
        <v>486.63606201218579</v>
      </c>
      <c r="D38" s="27">
        <v>27</v>
      </c>
      <c r="E38" s="31"/>
    </row>
    <row r="39" spans="1:5" x14ac:dyDescent="0.25">
      <c r="A39" s="32">
        <f t="shared" si="0"/>
        <v>184687.35039210619</v>
      </c>
      <c r="B39" s="32">
        <f t="shared" si="1"/>
        <v>925.88209817214204</v>
      </c>
      <c r="C39" s="32">
        <f t="shared" si="2"/>
        <v>489.06924232224685</v>
      </c>
      <c r="D39" s="27">
        <v>28</v>
      </c>
      <c r="E39" s="31"/>
    </row>
    <row r="40" spans="1:5" x14ac:dyDescent="0.25">
      <c r="A40" s="32">
        <f t="shared" si="0"/>
        <v>184195.83580357232</v>
      </c>
      <c r="B40" s="32">
        <f t="shared" si="1"/>
        <v>923.43675196053084</v>
      </c>
      <c r="C40" s="32">
        <f t="shared" si="2"/>
        <v>491.51458853385805</v>
      </c>
      <c r="D40" s="27">
        <v>29</v>
      </c>
      <c r="E40" s="31"/>
    </row>
    <row r="41" spans="1:5" x14ac:dyDescent="0.25">
      <c r="A41" s="32">
        <f t="shared" si="0"/>
        <v>183701.86364209579</v>
      </c>
      <c r="B41" s="32">
        <f t="shared" si="1"/>
        <v>920.9791790178615</v>
      </c>
      <c r="C41" s="32">
        <f t="shared" si="2"/>
        <v>493.97216147652739</v>
      </c>
      <c r="D41" s="27">
        <v>30</v>
      </c>
      <c r="E41" s="31"/>
    </row>
    <row r="42" spans="1:5" x14ac:dyDescent="0.25">
      <c r="A42" s="32">
        <f t="shared" si="0"/>
        <v>183205.42161981188</v>
      </c>
      <c r="B42" s="32">
        <f t="shared" si="1"/>
        <v>918.50931821047891</v>
      </c>
      <c r="C42" s="32">
        <f t="shared" si="2"/>
        <v>496.44202228390998</v>
      </c>
      <c r="D42" s="27">
        <v>31</v>
      </c>
      <c r="E42" s="31"/>
    </row>
    <row r="43" spans="1:5" x14ac:dyDescent="0.25">
      <c r="A43" s="32">
        <f t="shared" si="0"/>
        <v>182706.49738741654</v>
      </c>
      <c r="B43" s="32">
        <f t="shared" si="1"/>
        <v>916.02710809905932</v>
      </c>
      <c r="C43" s="32">
        <f t="shared" si="2"/>
        <v>498.92423239532957</v>
      </c>
      <c r="D43" s="27">
        <v>32</v>
      </c>
      <c r="E43" s="31"/>
    </row>
    <row r="44" spans="1:5" x14ac:dyDescent="0.25">
      <c r="A44" s="32">
        <f t="shared" si="0"/>
        <v>182205.07853385922</v>
      </c>
      <c r="B44" s="32">
        <f t="shared" si="1"/>
        <v>913.53248693708258</v>
      </c>
      <c r="C44" s="32">
        <f t="shared" si="2"/>
        <v>501.41885355730631</v>
      </c>
      <c r="D44" s="27">
        <v>33</v>
      </c>
      <c r="E44" s="31"/>
    </row>
    <row r="45" spans="1:5" x14ac:dyDescent="0.25">
      <c r="A45" s="32">
        <f t="shared" si="0"/>
        <v>181701.15258603412</v>
      </c>
      <c r="B45" s="32">
        <f t="shared" si="1"/>
        <v>911.02539266929614</v>
      </c>
      <c r="C45" s="32">
        <f t="shared" si="2"/>
        <v>503.92594782509275</v>
      </c>
      <c r="D45" s="27">
        <v>34</v>
      </c>
      <c r="E45" s="31"/>
    </row>
    <row r="46" spans="1:5" x14ac:dyDescent="0.25">
      <c r="A46" s="32">
        <f t="shared" si="0"/>
        <v>181194.70700846991</v>
      </c>
      <c r="B46" s="32">
        <f t="shared" si="1"/>
        <v>908.50576293017059</v>
      </c>
      <c r="C46" s="32">
        <f t="shared" si="2"/>
        <v>506.4455775642183</v>
      </c>
      <c r="D46" s="27">
        <v>35</v>
      </c>
      <c r="E46" s="31"/>
    </row>
    <row r="47" spans="1:5" x14ac:dyDescent="0.25">
      <c r="A47" s="32">
        <f t="shared" si="0"/>
        <v>180685.72920301787</v>
      </c>
      <c r="B47" s="32">
        <f t="shared" si="1"/>
        <v>905.97353504234945</v>
      </c>
      <c r="C47" s="32">
        <f t="shared" si="2"/>
        <v>508.97780545203943</v>
      </c>
      <c r="D47" s="27">
        <v>36</v>
      </c>
      <c r="E47" s="31"/>
    </row>
    <row r="48" spans="1:5" x14ac:dyDescent="0.25">
      <c r="A48" s="32">
        <f t="shared" si="0"/>
        <v>180174.20650853857</v>
      </c>
      <c r="B48" s="32">
        <f t="shared" si="1"/>
        <v>903.42864601508927</v>
      </c>
      <c r="C48" s="32">
        <f t="shared" si="2"/>
        <v>511.52269447929962</v>
      </c>
      <c r="D48" s="27">
        <v>37</v>
      </c>
      <c r="E48" s="31"/>
    </row>
    <row r="49" spans="1:5" x14ac:dyDescent="0.25">
      <c r="A49" s="32">
        <f t="shared" si="0"/>
        <v>179660.12620058688</v>
      </c>
      <c r="B49" s="32">
        <f t="shared" si="1"/>
        <v>900.87103254269277</v>
      </c>
      <c r="C49" s="32">
        <f t="shared" si="2"/>
        <v>514.08030795169611</v>
      </c>
      <c r="D49" s="27">
        <v>38</v>
      </c>
      <c r="E49" s="31"/>
    </row>
    <row r="50" spans="1:5" x14ac:dyDescent="0.25">
      <c r="A50" s="32">
        <f t="shared" si="0"/>
        <v>179143.47549109542</v>
      </c>
      <c r="B50" s="32">
        <f t="shared" si="1"/>
        <v>898.30063100293444</v>
      </c>
      <c r="C50" s="32">
        <f t="shared" si="2"/>
        <v>516.65070949145445</v>
      </c>
      <c r="D50" s="27">
        <v>39</v>
      </c>
      <c r="E50" s="31"/>
    </row>
    <row r="51" spans="1:5" x14ac:dyDescent="0.25">
      <c r="A51" s="32">
        <f t="shared" si="0"/>
        <v>178624.2415280565</v>
      </c>
      <c r="B51" s="32">
        <f t="shared" si="1"/>
        <v>895.71737745547705</v>
      </c>
      <c r="C51" s="32">
        <f t="shared" si="2"/>
        <v>519.23396303891184</v>
      </c>
      <c r="D51" s="27">
        <v>40</v>
      </c>
      <c r="E51" s="31"/>
    </row>
    <row r="52" spans="1:5" x14ac:dyDescent="0.25">
      <c r="A52" s="32">
        <f t="shared" si="0"/>
        <v>178102.41139520239</v>
      </c>
      <c r="B52" s="32">
        <f t="shared" si="1"/>
        <v>893.12120764028248</v>
      </c>
      <c r="C52" s="32">
        <f t="shared" si="2"/>
        <v>521.83013285410641</v>
      </c>
      <c r="D52" s="27">
        <v>41</v>
      </c>
      <c r="E52" s="31"/>
    </row>
    <row r="53" spans="1:5" x14ac:dyDescent="0.25">
      <c r="A53" s="32">
        <f t="shared" si="0"/>
        <v>177577.97211168401</v>
      </c>
      <c r="B53" s="32">
        <f t="shared" si="1"/>
        <v>890.51205697601199</v>
      </c>
      <c r="C53" s="32">
        <f t="shared" si="2"/>
        <v>524.4392835183769</v>
      </c>
      <c r="D53" s="27">
        <v>42</v>
      </c>
      <c r="E53" s="31"/>
    </row>
    <row r="54" spans="1:5" x14ac:dyDescent="0.25">
      <c r="A54" s="32">
        <f t="shared" si="0"/>
        <v>177050.91063174803</v>
      </c>
      <c r="B54" s="32">
        <f t="shared" si="1"/>
        <v>887.88986055841997</v>
      </c>
      <c r="C54" s="32">
        <f t="shared" si="2"/>
        <v>527.06147993596892</v>
      </c>
      <c r="D54" s="27">
        <v>43</v>
      </c>
      <c r="E54" s="31"/>
    </row>
    <row r="55" spans="1:5" x14ac:dyDescent="0.25">
      <c r="A55" s="32">
        <f t="shared" si="0"/>
        <v>176521.21384441238</v>
      </c>
      <c r="B55" s="32">
        <f t="shared" si="1"/>
        <v>885.25455315874012</v>
      </c>
      <c r="C55" s="32">
        <f t="shared" si="2"/>
        <v>529.69678733564876</v>
      </c>
      <c r="D55" s="27">
        <v>44</v>
      </c>
      <c r="E55" s="31"/>
    </row>
    <row r="56" spans="1:5" x14ac:dyDescent="0.25">
      <c r="A56" s="32">
        <f t="shared" si="0"/>
        <v>175988.86857314006</v>
      </c>
      <c r="B56" s="32">
        <f t="shared" si="1"/>
        <v>882.60606922206182</v>
      </c>
      <c r="C56" s="32">
        <f t="shared" si="2"/>
        <v>532.34527127232707</v>
      </c>
      <c r="D56" s="27">
        <v>45</v>
      </c>
      <c r="E56" s="31"/>
    </row>
    <row r="57" spans="1:5" x14ac:dyDescent="0.25">
      <c r="A57" s="32">
        <f t="shared" si="0"/>
        <v>175453.86157551137</v>
      </c>
      <c r="B57" s="32">
        <f t="shared" si="1"/>
        <v>879.94434286570038</v>
      </c>
      <c r="C57" s="32">
        <f t="shared" si="2"/>
        <v>535.00699762868851</v>
      </c>
      <c r="D57" s="27">
        <v>46</v>
      </c>
      <c r="E57" s="31"/>
    </row>
    <row r="58" spans="1:5" x14ac:dyDescent="0.25">
      <c r="A58" s="32">
        <f t="shared" si="0"/>
        <v>174916.17954289453</v>
      </c>
      <c r="B58" s="32">
        <f t="shared" si="1"/>
        <v>877.2693078775568</v>
      </c>
      <c r="C58" s="32">
        <f t="shared" si="2"/>
        <v>537.68203261683209</v>
      </c>
      <c r="D58" s="27">
        <v>47</v>
      </c>
      <c r="E58" s="31"/>
    </row>
    <row r="59" spans="1:5" x14ac:dyDescent="0.25">
      <c r="A59" s="32">
        <f t="shared" si="0"/>
        <v>174375.80910011462</v>
      </c>
      <c r="B59" s="32">
        <f t="shared" si="1"/>
        <v>874.5808977144726</v>
      </c>
      <c r="C59" s="32">
        <f t="shared" si="2"/>
        <v>540.37044277991629</v>
      </c>
      <c r="D59" s="27">
        <v>48</v>
      </c>
      <c r="E59" s="31"/>
    </row>
    <row r="60" spans="1:5" x14ac:dyDescent="0.25">
      <c r="A60" s="32">
        <f t="shared" si="0"/>
        <v>173832.7368051208</v>
      </c>
      <c r="B60" s="32">
        <f t="shared" si="1"/>
        <v>871.87904550057317</v>
      </c>
      <c r="C60" s="32">
        <f t="shared" si="2"/>
        <v>543.07229499381572</v>
      </c>
      <c r="D60" s="27">
        <v>49</v>
      </c>
      <c r="E60" s="31"/>
    </row>
    <row r="61" spans="1:5" x14ac:dyDescent="0.25">
      <c r="A61" s="32">
        <f t="shared" si="0"/>
        <v>173286.94914865203</v>
      </c>
      <c r="B61" s="32">
        <f t="shared" si="1"/>
        <v>869.16368402560408</v>
      </c>
      <c r="C61" s="32">
        <f t="shared" si="2"/>
        <v>545.7876564687848</v>
      </c>
      <c r="D61" s="27">
        <v>50</v>
      </c>
      <c r="E61" s="31"/>
    </row>
    <row r="62" spans="1:5" x14ac:dyDescent="0.25">
      <c r="A62" s="32">
        <f t="shared" si="0"/>
        <v>172738.4325539009</v>
      </c>
      <c r="B62" s="32">
        <f t="shared" si="1"/>
        <v>866.43474574326012</v>
      </c>
      <c r="C62" s="32">
        <f t="shared" si="2"/>
        <v>548.51659475112876</v>
      </c>
      <c r="D62" s="27">
        <v>51</v>
      </c>
      <c r="E62" s="31"/>
    </row>
    <row r="63" spans="1:5" x14ac:dyDescent="0.25">
      <c r="A63" s="32">
        <f t="shared" si="0"/>
        <v>172187.17337617601</v>
      </c>
      <c r="B63" s="32">
        <f t="shared" si="1"/>
        <v>863.69216276950453</v>
      </c>
      <c r="C63" s="32">
        <f t="shared" si="2"/>
        <v>551.25917772488435</v>
      </c>
      <c r="D63" s="27">
        <v>52</v>
      </c>
      <c r="E63" s="31"/>
    </row>
    <row r="64" spans="1:5" x14ac:dyDescent="0.25">
      <c r="A64" s="32">
        <f t="shared" si="0"/>
        <v>171633.1579025625</v>
      </c>
      <c r="B64" s="32">
        <f t="shared" si="1"/>
        <v>860.93586688087998</v>
      </c>
      <c r="C64" s="32">
        <f t="shared" si="2"/>
        <v>554.0154736135089</v>
      </c>
      <c r="D64" s="27">
        <v>53</v>
      </c>
      <c r="E64" s="31"/>
    </row>
    <row r="65" spans="1:5" x14ac:dyDescent="0.25">
      <c r="A65" s="32">
        <f t="shared" si="0"/>
        <v>171076.37235158091</v>
      </c>
      <c r="B65" s="32">
        <f t="shared" si="1"/>
        <v>858.16578951281247</v>
      </c>
      <c r="C65" s="32">
        <f t="shared" si="2"/>
        <v>556.78555098157642</v>
      </c>
      <c r="D65" s="27">
        <v>54</v>
      </c>
      <c r="E65" s="31"/>
    </row>
    <row r="66" spans="1:5" x14ac:dyDescent="0.25">
      <c r="A66" s="32">
        <f t="shared" si="0"/>
        <v>170516.80287284442</v>
      </c>
      <c r="B66" s="32">
        <f t="shared" si="1"/>
        <v>855.38186175790452</v>
      </c>
      <c r="C66" s="32">
        <f t="shared" si="2"/>
        <v>559.56947873648437</v>
      </c>
      <c r="D66" s="27">
        <v>55</v>
      </c>
      <c r="E66" s="31"/>
    </row>
    <row r="67" spans="1:5" x14ac:dyDescent="0.25">
      <c r="A67" s="32">
        <f t="shared" si="0"/>
        <v>169954.43554671426</v>
      </c>
      <c r="B67" s="32">
        <f t="shared" si="1"/>
        <v>852.58401436422207</v>
      </c>
      <c r="C67" s="32">
        <f t="shared" si="2"/>
        <v>562.36732613016682</v>
      </c>
      <c r="D67" s="27">
        <v>56</v>
      </c>
      <c r="E67" s="31"/>
    </row>
    <row r="68" spans="1:5" x14ac:dyDescent="0.25">
      <c r="A68" s="32">
        <f t="shared" si="0"/>
        <v>169389.25638395344</v>
      </c>
      <c r="B68" s="32">
        <f t="shared" si="1"/>
        <v>849.77217773357131</v>
      </c>
      <c r="C68" s="32">
        <f t="shared" si="2"/>
        <v>565.17916276081758</v>
      </c>
      <c r="D68" s="27">
        <v>57</v>
      </c>
      <c r="E68" s="31"/>
    </row>
    <row r="69" spans="1:5" x14ac:dyDescent="0.25">
      <c r="A69" s="32">
        <f t="shared" si="0"/>
        <v>168821.25132537881</v>
      </c>
      <c r="B69" s="32">
        <f t="shared" si="1"/>
        <v>846.9462819197671</v>
      </c>
      <c r="C69" s="32">
        <f t="shared" si="2"/>
        <v>568.00505857462178</v>
      </c>
      <c r="D69" s="27">
        <v>58</v>
      </c>
      <c r="E69" s="31"/>
    </row>
    <row r="70" spans="1:5" x14ac:dyDescent="0.25">
      <c r="A70" s="32">
        <f t="shared" si="0"/>
        <v>168250.40624151131</v>
      </c>
      <c r="B70" s="32">
        <f t="shared" si="1"/>
        <v>844.10625662689392</v>
      </c>
      <c r="C70" s="32">
        <f t="shared" si="2"/>
        <v>570.84508386749496</v>
      </c>
      <c r="D70" s="27">
        <v>59</v>
      </c>
      <c r="E70" s="31"/>
    </row>
    <row r="71" spans="1:5" x14ac:dyDescent="0.25">
      <c r="A71" s="32">
        <f t="shared" si="0"/>
        <v>167676.70693222448</v>
      </c>
      <c r="B71" s="32">
        <f t="shared" si="1"/>
        <v>841.25203120755657</v>
      </c>
      <c r="C71" s="32">
        <f t="shared" si="2"/>
        <v>573.69930928683232</v>
      </c>
      <c r="D71" s="27">
        <v>60</v>
      </c>
      <c r="E71" s="31"/>
    </row>
    <row r="72" spans="1:5" x14ac:dyDescent="0.25">
      <c r="A72" s="32">
        <f t="shared" si="0"/>
        <v>167100.13912639121</v>
      </c>
      <c r="B72" s="32">
        <f t="shared" si="1"/>
        <v>838.38353466112233</v>
      </c>
      <c r="C72" s="32">
        <f t="shared" si="2"/>
        <v>576.56780583326656</v>
      </c>
      <c r="D72" s="27">
        <v>61</v>
      </c>
      <c r="E72" s="31"/>
    </row>
    <row r="73" spans="1:5" x14ac:dyDescent="0.25">
      <c r="A73" s="32">
        <f t="shared" si="0"/>
        <v>166520.68848152878</v>
      </c>
      <c r="B73" s="32">
        <f t="shared" si="1"/>
        <v>835.50069563195609</v>
      </c>
      <c r="C73" s="32">
        <f t="shared" si="2"/>
        <v>579.4506448624328</v>
      </c>
      <c r="D73" s="27">
        <v>62</v>
      </c>
      <c r="E73" s="31"/>
    </row>
    <row r="74" spans="1:5" x14ac:dyDescent="0.25">
      <c r="A74" s="32">
        <f t="shared" si="0"/>
        <v>165938.34058344204</v>
      </c>
      <c r="B74" s="32">
        <f t="shared" si="1"/>
        <v>832.6034424076438</v>
      </c>
      <c r="C74" s="32">
        <f t="shared" si="2"/>
        <v>582.34789808674509</v>
      </c>
      <c r="D74" s="27">
        <v>63</v>
      </c>
      <c r="E74" s="31"/>
    </row>
    <row r="75" spans="1:5" x14ac:dyDescent="0.25">
      <c r="A75" s="32">
        <f t="shared" si="0"/>
        <v>165353.08094586487</v>
      </c>
      <c r="B75" s="32">
        <f t="shared" si="1"/>
        <v>829.69170291721014</v>
      </c>
      <c r="C75" s="32">
        <f t="shared" si="2"/>
        <v>585.25963757717875</v>
      </c>
      <c r="D75" s="27">
        <v>64</v>
      </c>
      <c r="E75" s="31"/>
    </row>
    <row r="76" spans="1:5" x14ac:dyDescent="0.25">
      <c r="A76" s="32">
        <f t="shared" ref="A76:A139" si="3">A75-C76-E76</f>
        <v>164764.8950100998</v>
      </c>
      <c r="B76" s="32">
        <f t="shared" ref="B76:B139" si="4">A75*$B$2/12</f>
        <v>826.76540472932436</v>
      </c>
      <c r="C76" s="32">
        <f t="shared" ref="C76:C139" si="5">MIN(A75,$B$7-B76)</f>
        <v>588.18593576506453</v>
      </c>
      <c r="D76" s="27">
        <v>65</v>
      </c>
      <c r="E76" s="31"/>
    </row>
    <row r="77" spans="1:5" x14ac:dyDescent="0.25">
      <c r="A77" s="32">
        <f t="shared" si="3"/>
        <v>164173.76814465591</v>
      </c>
      <c r="B77" s="32">
        <f t="shared" si="4"/>
        <v>823.82447505049902</v>
      </c>
      <c r="C77" s="32">
        <f t="shared" si="5"/>
        <v>591.12686544388987</v>
      </c>
      <c r="D77" s="27">
        <v>66</v>
      </c>
      <c r="E77" s="31"/>
    </row>
    <row r="78" spans="1:5" x14ac:dyDescent="0.25">
      <c r="A78" s="32">
        <f t="shared" si="3"/>
        <v>163579.6856448848</v>
      </c>
      <c r="B78" s="32">
        <f t="shared" si="4"/>
        <v>820.8688407232795</v>
      </c>
      <c r="C78" s="32">
        <f t="shared" si="5"/>
        <v>594.08249977110938</v>
      </c>
      <c r="D78" s="27">
        <v>67</v>
      </c>
      <c r="E78" s="31"/>
    </row>
    <row r="79" spans="1:5" x14ac:dyDescent="0.25">
      <c r="A79" s="32">
        <f t="shared" si="3"/>
        <v>162982.63273261485</v>
      </c>
      <c r="B79" s="32">
        <f t="shared" si="4"/>
        <v>817.89842822442404</v>
      </c>
      <c r="C79" s="32">
        <f t="shared" si="5"/>
        <v>597.05291226996485</v>
      </c>
      <c r="D79" s="27">
        <v>68</v>
      </c>
      <c r="E79" s="31"/>
    </row>
    <row r="80" spans="1:5" x14ac:dyDescent="0.25">
      <c r="A80" s="32">
        <f t="shared" si="3"/>
        <v>162382.59455578352</v>
      </c>
      <c r="B80" s="32">
        <f t="shared" si="4"/>
        <v>814.91316366307422</v>
      </c>
      <c r="C80" s="32">
        <f t="shared" si="5"/>
        <v>600.03817683131467</v>
      </c>
      <c r="D80" s="27">
        <v>69</v>
      </c>
      <c r="E80" s="31"/>
    </row>
    <row r="81" spans="1:5" x14ac:dyDescent="0.25">
      <c r="A81" s="32">
        <f t="shared" si="3"/>
        <v>161779.55618806806</v>
      </c>
      <c r="B81" s="32">
        <f t="shared" si="4"/>
        <v>811.91297277891761</v>
      </c>
      <c r="C81" s="32">
        <f t="shared" si="5"/>
        <v>603.03836771547128</v>
      </c>
      <c r="D81" s="27">
        <v>70</v>
      </c>
      <c r="E81" s="31"/>
    </row>
    <row r="82" spans="1:5" x14ac:dyDescent="0.25">
      <c r="A82" s="32">
        <f t="shared" si="3"/>
        <v>161173.50262851402</v>
      </c>
      <c r="B82" s="32">
        <f t="shared" si="4"/>
        <v>808.89778094034034</v>
      </c>
      <c r="C82" s="32">
        <f t="shared" si="5"/>
        <v>606.05355955404855</v>
      </c>
      <c r="D82" s="27">
        <v>71</v>
      </c>
      <c r="E82" s="31"/>
    </row>
    <row r="83" spans="1:5" x14ac:dyDescent="0.25">
      <c r="A83" s="32">
        <f t="shared" si="3"/>
        <v>160564.41880116219</v>
      </c>
      <c r="B83" s="32">
        <f t="shared" si="4"/>
        <v>805.86751314257015</v>
      </c>
      <c r="C83" s="32">
        <f t="shared" si="5"/>
        <v>609.08382735181874</v>
      </c>
      <c r="D83" s="27">
        <v>72</v>
      </c>
      <c r="E83" s="31"/>
    </row>
    <row r="84" spans="1:5" x14ac:dyDescent="0.25">
      <c r="A84" s="32">
        <f t="shared" si="3"/>
        <v>159952.2895546736</v>
      </c>
      <c r="B84" s="32">
        <f t="shared" si="4"/>
        <v>802.82209400581087</v>
      </c>
      <c r="C84" s="32">
        <f t="shared" si="5"/>
        <v>612.12924648857802</v>
      </c>
      <c r="D84" s="27">
        <v>73</v>
      </c>
      <c r="E84" s="31"/>
    </row>
    <row r="85" spans="1:5" x14ac:dyDescent="0.25">
      <c r="A85" s="32">
        <f t="shared" si="3"/>
        <v>159337.09966195258</v>
      </c>
      <c r="B85" s="32">
        <f t="shared" si="4"/>
        <v>799.76144777336788</v>
      </c>
      <c r="C85" s="32">
        <f t="shared" si="5"/>
        <v>615.18989272102101</v>
      </c>
      <c r="D85" s="27">
        <v>74</v>
      </c>
      <c r="E85" s="31"/>
    </row>
    <row r="86" spans="1:5" x14ac:dyDescent="0.25">
      <c r="A86" s="32">
        <f t="shared" si="3"/>
        <v>158718.83381976795</v>
      </c>
      <c r="B86" s="32">
        <f t="shared" si="4"/>
        <v>796.68549830976292</v>
      </c>
      <c r="C86" s="32">
        <f t="shared" si="5"/>
        <v>618.26584218462597</v>
      </c>
      <c r="D86" s="27">
        <v>75</v>
      </c>
      <c r="E86" s="31"/>
    </row>
    <row r="87" spans="1:5" x14ac:dyDescent="0.25">
      <c r="A87" s="32">
        <f t="shared" si="3"/>
        <v>158097.47664837239</v>
      </c>
      <c r="B87" s="32">
        <f t="shared" si="4"/>
        <v>793.59416909883976</v>
      </c>
      <c r="C87" s="32">
        <f t="shared" si="5"/>
        <v>621.35717139554913</v>
      </c>
      <c r="D87" s="27">
        <v>76</v>
      </c>
      <c r="E87" s="31"/>
    </row>
    <row r="88" spans="1:5" x14ac:dyDescent="0.25">
      <c r="A88" s="32">
        <f t="shared" si="3"/>
        <v>157473.01269111986</v>
      </c>
      <c r="B88" s="32">
        <f t="shared" si="4"/>
        <v>790.48738324186195</v>
      </c>
      <c r="C88" s="32">
        <f t="shared" si="5"/>
        <v>624.46395725252694</v>
      </c>
      <c r="D88" s="27">
        <v>77</v>
      </c>
      <c r="E88" s="31"/>
    </row>
    <row r="89" spans="1:5" x14ac:dyDescent="0.25">
      <c r="A89" s="32">
        <f t="shared" si="3"/>
        <v>156845.42641408107</v>
      </c>
      <c r="B89" s="32">
        <f t="shared" si="4"/>
        <v>787.36506345559928</v>
      </c>
      <c r="C89" s="32">
        <f t="shared" si="5"/>
        <v>627.5862770387896</v>
      </c>
      <c r="D89" s="27">
        <v>78</v>
      </c>
      <c r="E89" s="31"/>
    </row>
    <row r="90" spans="1:5" x14ac:dyDescent="0.25">
      <c r="A90" s="32">
        <f t="shared" si="3"/>
        <v>156214.70220565709</v>
      </c>
      <c r="B90" s="32">
        <f t="shared" si="4"/>
        <v>784.22713207040533</v>
      </c>
      <c r="C90" s="32">
        <f t="shared" si="5"/>
        <v>630.72420842398355</v>
      </c>
      <c r="D90" s="27">
        <v>79</v>
      </c>
      <c r="E90" s="31"/>
    </row>
    <row r="91" spans="1:5" x14ac:dyDescent="0.25">
      <c r="A91" s="32">
        <f t="shared" si="3"/>
        <v>155580.82437619098</v>
      </c>
      <c r="B91" s="32">
        <f t="shared" si="4"/>
        <v>781.07351102828534</v>
      </c>
      <c r="C91" s="32">
        <f t="shared" si="5"/>
        <v>633.87782946610355</v>
      </c>
      <c r="D91" s="27">
        <v>80</v>
      </c>
      <c r="E91" s="31"/>
    </row>
    <row r="92" spans="1:5" x14ac:dyDescent="0.25">
      <c r="A92" s="32">
        <f t="shared" si="3"/>
        <v>154943.77715757754</v>
      </c>
      <c r="B92" s="32">
        <f t="shared" si="4"/>
        <v>777.9041218809549</v>
      </c>
      <c r="C92" s="32">
        <f t="shared" si="5"/>
        <v>637.04721861343398</v>
      </c>
      <c r="D92" s="27">
        <v>81</v>
      </c>
      <c r="E92" s="31"/>
    </row>
    <row r="93" spans="1:5" x14ac:dyDescent="0.25">
      <c r="A93" s="32">
        <f t="shared" si="3"/>
        <v>154303.54470287103</v>
      </c>
      <c r="B93" s="32">
        <f t="shared" si="4"/>
        <v>774.71888578788764</v>
      </c>
      <c r="C93" s="32">
        <f t="shared" si="5"/>
        <v>640.23245470650124</v>
      </c>
      <c r="D93" s="27">
        <v>82</v>
      </c>
      <c r="E93" s="31"/>
    </row>
    <row r="94" spans="1:5" x14ac:dyDescent="0.25">
      <c r="A94" s="32">
        <f t="shared" si="3"/>
        <v>153660.111085891</v>
      </c>
      <c r="B94" s="32">
        <f t="shared" si="4"/>
        <v>771.51772351435511</v>
      </c>
      <c r="C94" s="32">
        <f t="shared" si="5"/>
        <v>643.43361698003378</v>
      </c>
      <c r="D94" s="27">
        <v>83</v>
      </c>
      <c r="E94" s="31"/>
    </row>
    <row r="95" spans="1:5" x14ac:dyDescent="0.25">
      <c r="A95" s="32">
        <f t="shared" si="3"/>
        <v>153013.46030082606</v>
      </c>
      <c r="B95" s="32">
        <f t="shared" si="4"/>
        <v>768.30055542945502</v>
      </c>
      <c r="C95" s="32">
        <f t="shared" si="5"/>
        <v>646.65078506493387</v>
      </c>
      <c r="D95" s="27">
        <v>84</v>
      </c>
      <c r="E95" s="31"/>
    </row>
    <row r="96" spans="1:5" x14ac:dyDescent="0.25">
      <c r="A96" s="32">
        <f t="shared" si="3"/>
        <v>152363.57626183581</v>
      </c>
      <c r="B96" s="32">
        <f t="shared" si="4"/>
        <v>765.06730150413023</v>
      </c>
      <c r="C96" s="32">
        <f t="shared" si="5"/>
        <v>649.88403899025866</v>
      </c>
      <c r="D96" s="27">
        <v>85</v>
      </c>
      <c r="E96" s="31"/>
    </row>
    <row r="97" spans="1:5" x14ac:dyDescent="0.25">
      <c r="A97" s="32">
        <f t="shared" si="3"/>
        <v>151710.44280265059</v>
      </c>
      <c r="B97" s="32">
        <f t="shared" si="4"/>
        <v>761.81788130917903</v>
      </c>
      <c r="C97" s="32">
        <f t="shared" si="5"/>
        <v>653.13345918520986</v>
      </c>
      <c r="D97" s="27">
        <v>86</v>
      </c>
      <c r="E97" s="31"/>
    </row>
    <row r="98" spans="1:5" x14ac:dyDescent="0.25">
      <c r="A98" s="32">
        <f t="shared" si="3"/>
        <v>151054.04367616944</v>
      </c>
      <c r="B98" s="32">
        <f t="shared" si="4"/>
        <v>758.55221401325298</v>
      </c>
      <c r="C98" s="32">
        <f t="shared" si="5"/>
        <v>656.39912648113591</v>
      </c>
      <c r="D98" s="27">
        <v>87</v>
      </c>
      <c r="E98" s="31"/>
    </row>
    <row r="99" spans="1:5" x14ac:dyDescent="0.25">
      <c r="A99" s="32">
        <f t="shared" si="3"/>
        <v>150394.3625540559</v>
      </c>
      <c r="B99" s="32">
        <f t="shared" si="4"/>
        <v>755.27021838084727</v>
      </c>
      <c r="C99" s="32">
        <f t="shared" si="5"/>
        <v>659.68112211354162</v>
      </c>
      <c r="D99" s="27">
        <v>88</v>
      </c>
      <c r="E99" s="31"/>
    </row>
    <row r="100" spans="1:5" x14ac:dyDescent="0.25">
      <c r="A100" s="32">
        <f t="shared" si="3"/>
        <v>149731.38302633178</v>
      </c>
      <c r="B100" s="32">
        <f t="shared" si="4"/>
        <v>751.97181277027948</v>
      </c>
      <c r="C100" s="32">
        <f t="shared" si="5"/>
        <v>662.9795277241094</v>
      </c>
      <c r="D100" s="27">
        <v>89</v>
      </c>
      <c r="E100" s="31"/>
    </row>
    <row r="101" spans="1:5" x14ac:dyDescent="0.25">
      <c r="A101" s="32">
        <f t="shared" si="3"/>
        <v>149065.08860096906</v>
      </c>
      <c r="B101" s="32">
        <f t="shared" si="4"/>
        <v>748.65691513165893</v>
      </c>
      <c r="C101" s="32">
        <f t="shared" si="5"/>
        <v>666.29442536272995</v>
      </c>
      <c r="D101" s="27">
        <v>90</v>
      </c>
      <c r="E101" s="31"/>
    </row>
    <row r="102" spans="1:5" x14ac:dyDescent="0.25">
      <c r="A102" s="32">
        <f t="shared" si="3"/>
        <v>148395.46270347951</v>
      </c>
      <c r="B102" s="32">
        <f t="shared" si="4"/>
        <v>745.32544300484517</v>
      </c>
      <c r="C102" s="32">
        <f t="shared" si="5"/>
        <v>669.62589748954372</v>
      </c>
      <c r="D102" s="27">
        <v>91</v>
      </c>
      <c r="E102" s="31"/>
    </row>
    <row r="103" spans="1:5" x14ac:dyDescent="0.25">
      <c r="A103" s="32">
        <f t="shared" si="3"/>
        <v>147722.48867650251</v>
      </c>
      <c r="B103" s="32">
        <f t="shared" si="4"/>
        <v>741.97731351739742</v>
      </c>
      <c r="C103" s="32">
        <f t="shared" si="5"/>
        <v>672.97402697699147</v>
      </c>
      <c r="D103" s="27">
        <v>92</v>
      </c>
      <c r="E103" s="31"/>
    </row>
    <row r="104" spans="1:5" x14ac:dyDescent="0.25">
      <c r="A104" s="32">
        <f t="shared" si="3"/>
        <v>147046.14977939063</v>
      </c>
      <c r="B104" s="32">
        <f t="shared" si="4"/>
        <v>738.61244338251254</v>
      </c>
      <c r="C104" s="32">
        <f t="shared" si="5"/>
        <v>676.33889711187635</v>
      </c>
      <c r="D104" s="27">
        <v>93</v>
      </c>
      <c r="E104" s="31"/>
    </row>
    <row r="105" spans="1:5" x14ac:dyDescent="0.25">
      <c r="A105" s="32">
        <f t="shared" si="3"/>
        <v>146366.4291877932</v>
      </c>
      <c r="B105" s="32">
        <f t="shared" si="4"/>
        <v>735.23074889695317</v>
      </c>
      <c r="C105" s="32">
        <f t="shared" si="5"/>
        <v>679.72059159743571</v>
      </c>
      <c r="D105" s="27">
        <v>94</v>
      </c>
      <c r="E105" s="31"/>
    </row>
    <row r="106" spans="1:5" x14ac:dyDescent="0.25">
      <c r="A106" s="32">
        <f t="shared" si="3"/>
        <v>145683.30999323778</v>
      </c>
      <c r="B106" s="32">
        <f t="shared" si="4"/>
        <v>731.83214593896594</v>
      </c>
      <c r="C106" s="32">
        <f t="shared" si="5"/>
        <v>683.11919455542295</v>
      </c>
      <c r="D106" s="27">
        <v>95</v>
      </c>
      <c r="E106" s="31"/>
    </row>
    <row r="107" spans="1:5" x14ac:dyDescent="0.25">
      <c r="A107" s="32">
        <f t="shared" si="3"/>
        <v>144996.77520270957</v>
      </c>
      <c r="B107" s="32">
        <f t="shared" si="4"/>
        <v>728.41654996618888</v>
      </c>
      <c r="C107" s="32">
        <f t="shared" si="5"/>
        <v>686.53479052820001</v>
      </c>
      <c r="D107" s="27">
        <v>96</v>
      </c>
      <c r="E107" s="31"/>
    </row>
    <row r="108" spans="1:5" x14ac:dyDescent="0.25">
      <c r="A108" s="32">
        <f t="shared" si="3"/>
        <v>144306.80773822873</v>
      </c>
      <c r="B108" s="32">
        <f t="shared" si="4"/>
        <v>724.98387601354773</v>
      </c>
      <c r="C108" s="32">
        <f t="shared" si="5"/>
        <v>689.96746448084116</v>
      </c>
      <c r="D108" s="27">
        <v>97</v>
      </c>
      <c r="E108" s="31"/>
    </row>
    <row r="109" spans="1:5" x14ac:dyDescent="0.25">
      <c r="A109" s="32">
        <f t="shared" si="3"/>
        <v>143613.39043642548</v>
      </c>
      <c r="B109" s="32">
        <f t="shared" si="4"/>
        <v>721.53403869114356</v>
      </c>
      <c r="C109" s="32">
        <f t="shared" si="5"/>
        <v>693.41730180324532</v>
      </c>
      <c r="D109" s="27">
        <v>98</v>
      </c>
      <c r="E109" s="31"/>
    </row>
    <row r="110" spans="1:5" x14ac:dyDescent="0.25">
      <c r="A110" s="32">
        <f t="shared" si="3"/>
        <v>142916.50604811322</v>
      </c>
      <c r="B110" s="32">
        <f t="shared" si="4"/>
        <v>718.06695218212735</v>
      </c>
      <c r="C110" s="32">
        <f t="shared" si="5"/>
        <v>696.88438831226154</v>
      </c>
      <c r="D110" s="27">
        <v>99</v>
      </c>
      <c r="E110" s="31"/>
    </row>
    <row r="111" spans="1:5" x14ac:dyDescent="0.25">
      <c r="A111" s="32">
        <f t="shared" si="3"/>
        <v>142216.1372378594</v>
      </c>
      <c r="B111" s="32">
        <f t="shared" si="4"/>
        <v>714.58253024056603</v>
      </c>
      <c r="C111" s="32">
        <f t="shared" si="5"/>
        <v>700.36881025382286</v>
      </c>
      <c r="D111" s="27">
        <v>100</v>
      </c>
      <c r="E111" s="31"/>
    </row>
    <row r="112" spans="1:5" x14ac:dyDescent="0.25">
      <c r="A112" s="32">
        <f t="shared" si="3"/>
        <v>141512.2665835543</v>
      </c>
      <c r="B112" s="32">
        <f t="shared" si="4"/>
        <v>711.08068618929701</v>
      </c>
      <c r="C112" s="32">
        <f t="shared" si="5"/>
        <v>703.87065430509188</v>
      </c>
      <c r="D112" s="27">
        <v>101</v>
      </c>
      <c r="E112" s="31"/>
    </row>
    <row r="113" spans="1:5" x14ac:dyDescent="0.25">
      <c r="A113" s="32">
        <f t="shared" si="3"/>
        <v>140804.87657597769</v>
      </c>
      <c r="B113" s="32">
        <f t="shared" si="4"/>
        <v>707.56133291777144</v>
      </c>
      <c r="C113" s="32">
        <f t="shared" si="5"/>
        <v>707.39000757661745</v>
      </c>
      <c r="D113" s="27">
        <v>102</v>
      </c>
      <c r="E113" s="31"/>
    </row>
    <row r="114" spans="1:5" x14ac:dyDescent="0.25">
      <c r="A114" s="32">
        <f t="shared" si="3"/>
        <v>140093.9496183632</v>
      </c>
      <c r="B114" s="32">
        <f t="shared" si="4"/>
        <v>704.02438287988844</v>
      </c>
      <c r="C114" s="32">
        <f t="shared" si="5"/>
        <v>710.92695761450045</v>
      </c>
      <c r="D114" s="27">
        <v>103</v>
      </c>
      <c r="E114" s="31"/>
    </row>
    <row r="115" spans="1:5" x14ac:dyDescent="0.25">
      <c r="A115" s="32">
        <f t="shared" si="3"/>
        <v>139379.46802596064</v>
      </c>
      <c r="B115" s="32">
        <f t="shared" si="4"/>
        <v>700.46974809181609</v>
      </c>
      <c r="C115" s="32">
        <f t="shared" si="5"/>
        <v>714.4815924025728</v>
      </c>
      <c r="D115" s="27">
        <v>104</v>
      </c>
      <c r="E115" s="31"/>
    </row>
    <row r="116" spans="1:5" x14ac:dyDescent="0.25">
      <c r="A116" s="32">
        <f t="shared" si="3"/>
        <v>138661.41402559605</v>
      </c>
      <c r="B116" s="32">
        <f t="shared" si="4"/>
        <v>696.89734012980318</v>
      </c>
      <c r="C116" s="32">
        <f t="shared" si="5"/>
        <v>718.0540003645857</v>
      </c>
      <c r="D116" s="27">
        <v>105</v>
      </c>
      <c r="E116" s="31"/>
    </row>
    <row r="117" spans="1:5" x14ac:dyDescent="0.25">
      <c r="A117" s="32">
        <f t="shared" si="3"/>
        <v>137939.76975522964</v>
      </c>
      <c r="B117" s="32">
        <f t="shared" si="4"/>
        <v>693.3070701279803</v>
      </c>
      <c r="C117" s="32">
        <f t="shared" si="5"/>
        <v>721.64427036640859</v>
      </c>
      <c r="D117" s="27">
        <v>106</v>
      </c>
      <c r="E117" s="31"/>
    </row>
    <row r="118" spans="1:5" x14ac:dyDescent="0.25">
      <c r="A118" s="32">
        <f t="shared" si="3"/>
        <v>137214.5172635114</v>
      </c>
      <c r="B118" s="32">
        <f t="shared" si="4"/>
        <v>689.69884877614822</v>
      </c>
      <c r="C118" s="32">
        <f t="shared" si="5"/>
        <v>725.25249171824066</v>
      </c>
      <c r="D118" s="27">
        <v>107</v>
      </c>
      <c r="E118" s="31"/>
    </row>
    <row r="119" spans="1:5" x14ac:dyDescent="0.25">
      <c r="A119" s="32">
        <f t="shared" si="3"/>
        <v>136485.63850933456</v>
      </c>
      <c r="B119" s="32">
        <f t="shared" si="4"/>
        <v>686.07258631755701</v>
      </c>
      <c r="C119" s="32">
        <f t="shared" si="5"/>
        <v>728.87875417683188</v>
      </c>
      <c r="D119" s="27">
        <v>108</v>
      </c>
      <c r="E119" s="31"/>
    </row>
    <row r="120" spans="1:5" x14ac:dyDescent="0.25">
      <c r="A120" s="32">
        <f t="shared" si="3"/>
        <v>135753.11536138685</v>
      </c>
      <c r="B120" s="32">
        <f t="shared" si="4"/>
        <v>682.42819254667279</v>
      </c>
      <c r="C120" s="32">
        <f t="shared" si="5"/>
        <v>732.5231479477161</v>
      </c>
      <c r="D120" s="27">
        <v>109</v>
      </c>
      <c r="E120" s="31"/>
    </row>
    <row r="121" spans="1:5" x14ac:dyDescent="0.25">
      <c r="A121" s="32">
        <f t="shared" si="3"/>
        <v>135016.9295976994</v>
      </c>
      <c r="B121" s="32">
        <f t="shared" si="4"/>
        <v>678.76557680693429</v>
      </c>
      <c r="C121" s="32">
        <f t="shared" si="5"/>
        <v>736.1857636874546</v>
      </c>
      <c r="D121" s="27">
        <v>110</v>
      </c>
      <c r="E121" s="31"/>
    </row>
    <row r="122" spans="1:5" x14ac:dyDescent="0.25">
      <c r="A122" s="32">
        <f t="shared" si="3"/>
        <v>134277.06290519351</v>
      </c>
      <c r="B122" s="32">
        <f t="shared" si="4"/>
        <v>675.08464798849707</v>
      </c>
      <c r="C122" s="32">
        <f t="shared" si="5"/>
        <v>739.86669250589182</v>
      </c>
      <c r="D122" s="27">
        <v>111</v>
      </c>
      <c r="E122" s="31"/>
    </row>
    <row r="123" spans="1:5" x14ac:dyDescent="0.25">
      <c r="A123" s="32">
        <f t="shared" si="3"/>
        <v>133533.4968792251</v>
      </c>
      <c r="B123" s="32">
        <f t="shared" si="4"/>
        <v>671.3853145259676</v>
      </c>
      <c r="C123" s="32">
        <f t="shared" si="5"/>
        <v>743.56602596842129</v>
      </c>
      <c r="D123" s="27">
        <v>112</v>
      </c>
      <c r="E123" s="31"/>
    </row>
    <row r="124" spans="1:5" x14ac:dyDescent="0.25">
      <c r="A124" s="32">
        <f t="shared" si="3"/>
        <v>132786.21302312685</v>
      </c>
      <c r="B124" s="32">
        <f t="shared" si="4"/>
        <v>667.66748439612547</v>
      </c>
      <c r="C124" s="32">
        <f t="shared" si="5"/>
        <v>747.28385609826341</v>
      </c>
      <c r="D124" s="27">
        <v>113</v>
      </c>
      <c r="E124" s="31"/>
    </row>
    <row r="125" spans="1:5" x14ac:dyDescent="0.25">
      <c r="A125" s="32">
        <f t="shared" si="3"/>
        <v>132035.19274774811</v>
      </c>
      <c r="B125" s="32">
        <f t="shared" si="4"/>
        <v>663.93106511563417</v>
      </c>
      <c r="C125" s="32">
        <f t="shared" si="5"/>
        <v>751.02027537875472</v>
      </c>
      <c r="D125" s="27">
        <v>114</v>
      </c>
      <c r="E125" s="31"/>
    </row>
    <row r="126" spans="1:5" x14ac:dyDescent="0.25">
      <c r="A126" s="32">
        <f t="shared" si="3"/>
        <v>131280.41737099245</v>
      </c>
      <c r="B126" s="32">
        <f t="shared" si="4"/>
        <v>660.17596373874051</v>
      </c>
      <c r="C126" s="32">
        <f t="shared" si="5"/>
        <v>754.77537675564838</v>
      </c>
      <c r="D126" s="27">
        <v>115</v>
      </c>
      <c r="E126" s="31"/>
    </row>
    <row r="127" spans="1:5" x14ac:dyDescent="0.25">
      <c r="A127" s="32">
        <f t="shared" si="3"/>
        <v>130521.86811735302</v>
      </c>
      <c r="B127" s="32">
        <f t="shared" si="4"/>
        <v>656.40208685496225</v>
      </c>
      <c r="C127" s="32">
        <f t="shared" si="5"/>
        <v>758.54925363942664</v>
      </c>
      <c r="D127" s="27">
        <v>116</v>
      </c>
      <c r="E127" s="31"/>
    </row>
    <row r="128" spans="1:5" x14ac:dyDescent="0.25">
      <c r="A128" s="32">
        <f t="shared" si="3"/>
        <v>129759.52611744539</v>
      </c>
      <c r="B128" s="32">
        <f t="shared" si="4"/>
        <v>652.60934058676514</v>
      </c>
      <c r="C128" s="32">
        <f t="shared" si="5"/>
        <v>762.34199990762374</v>
      </c>
      <c r="D128" s="27">
        <v>117</v>
      </c>
      <c r="E128" s="31"/>
    </row>
    <row r="129" spans="1:5" x14ac:dyDescent="0.25">
      <c r="A129" s="32">
        <f t="shared" si="3"/>
        <v>128993.37240753823</v>
      </c>
      <c r="B129" s="32">
        <f t="shared" si="4"/>
        <v>648.79763058722699</v>
      </c>
      <c r="C129" s="32">
        <f t="shared" si="5"/>
        <v>766.1537099071619</v>
      </c>
      <c r="D129" s="27">
        <v>118</v>
      </c>
      <c r="E129" s="31"/>
    </row>
    <row r="130" spans="1:5" x14ac:dyDescent="0.25">
      <c r="A130" s="32">
        <f t="shared" si="3"/>
        <v>128223.38792908154</v>
      </c>
      <c r="B130" s="32">
        <f t="shared" si="4"/>
        <v>644.96686203769116</v>
      </c>
      <c r="C130" s="32">
        <f t="shared" si="5"/>
        <v>769.98447845669773</v>
      </c>
      <c r="D130" s="27">
        <v>119</v>
      </c>
      <c r="E130" s="31"/>
    </row>
    <row r="131" spans="1:5" x14ac:dyDescent="0.25">
      <c r="A131" s="32">
        <f t="shared" si="3"/>
        <v>127449.55352823256</v>
      </c>
      <c r="B131" s="32">
        <f t="shared" si="4"/>
        <v>641.11693964540768</v>
      </c>
      <c r="C131" s="32">
        <f t="shared" si="5"/>
        <v>773.8344008489812</v>
      </c>
      <c r="D131" s="27">
        <v>120</v>
      </c>
      <c r="E131" s="31"/>
    </row>
    <row r="132" spans="1:5" x14ac:dyDescent="0.25">
      <c r="A132" s="32">
        <f t="shared" si="3"/>
        <v>126671.84995537934</v>
      </c>
      <c r="B132" s="32">
        <f t="shared" si="4"/>
        <v>637.2477676411628</v>
      </c>
      <c r="C132" s="32">
        <f t="shared" si="5"/>
        <v>777.70357285322609</v>
      </c>
      <c r="D132" s="27">
        <v>121</v>
      </c>
      <c r="E132" s="31"/>
    </row>
    <row r="133" spans="1:5" x14ac:dyDescent="0.25">
      <c r="A133" s="32">
        <f t="shared" si="3"/>
        <v>125890.25786466185</v>
      </c>
      <c r="B133" s="32">
        <f t="shared" si="4"/>
        <v>633.35924977689672</v>
      </c>
      <c r="C133" s="32">
        <f t="shared" si="5"/>
        <v>781.59209071749217</v>
      </c>
      <c r="D133" s="27">
        <v>122</v>
      </c>
      <c r="E133" s="31"/>
    </row>
    <row r="134" spans="1:5" x14ac:dyDescent="0.25">
      <c r="A134" s="32">
        <f t="shared" si="3"/>
        <v>125104.75781349077</v>
      </c>
      <c r="B134" s="32">
        <f t="shared" si="4"/>
        <v>629.4512893233092</v>
      </c>
      <c r="C134" s="32">
        <f t="shared" si="5"/>
        <v>785.50005117107969</v>
      </c>
      <c r="D134" s="27">
        <v>123</v>
      </c>
      <c r="E134" s="31"/>
    </row>
    <row r="135" spans="1:5" x14ac:dyDescent="0.25">
      <c r="A135" s="32">
        <f t="shared" si="3"/>
        <v>124315.33026206383</v>
      </c>
      <c r="B135" s="32">
        <f t="shared" si="4"/>
        <v>625.52378906745378</v>
      </c>
      <c r="C135" s="32">
        <f t="shared" si="5"/>
        <v>789.42755142693511</v>
      </c>
      <c r="D135" s="27">
        <v>124</v>
      </c>
      <c r="E135" s="31"/>
    </row>
    <row r="136" spans="1:5" x14ac:dyDescent="0.25">
      <c r="A136" s="32">
        <f t="shared" si="3"/>
        <v>123521.95557287976</v>
      </c>
      <c r="B136" s="32">
        <f t="shared" si="4"/>
        <v>621.57665131031911</v>
      </c>
      <c r="C136" s="32">
        <f t="shared" si="5"/>
        <v>793.37468918406978</v>
      </c>
      <c r="D136" s="27">
        <v>125</v>
      </c>
      <c r="E136" s="31"/>
    </row>
    <row r="137" spans="1:5" x14ac:dyDescent="0.25">
      <c r="A137" s="32">
        <f t="shared" si="3"/>
        <v>122724.61401024977</v>
      </c>
      <c r="B137" s="32">
        <f t="shared" si="4"/>
        <v>617.60977786439878</v>
      </c>
      <c r="C137" s="32">
        <f t="shared" si="5"/>
        <v>797.34156262999011</v>
      </c>
      <c r="D137" s="27">
        <v>126</v>
      </c>
      <c r="E137" s="31"/>
    </row>
    <row r="138" spans="1:5" x14ac:dyDescent="0.25">
      <c r="A138" s="32">
        <f t="shared" si="3"/>
        <v>121923.28573980664</v>
      </c>
      <c r="B138" s="32">
        <f t="shared" si="4"/>
        <v>613.62307005124887</v>
      </c>
      <c r="C138" s="32">
        <f t="shared" si="5"/>
        <v>801.32827044314001</v>
      </c>
      <c r="D138" s="27">
        <v>127</v>
      </c>
      <c r="E138" s="31"/>
    </row>
    <row r="139" spans="1:5" x14ac:dyDescent="0.25">
      <c r="A139" s="32">
        <f t="shared" si="3"/>
        <v>121117.95082801128</v>
      </c>
      <c r="B139" s="32">
        <f t="shared" si="4"/>
        <v>609.61642869903324</v>
      </c>
      <c r="C139" s="32">
        <f t="shared" si="5"/>
        <v>805.33491179535565</v>
      </c>
      <c r="D139" s="27">
        <v>128</v>
      </c>
      <c r="E139" s="31"/>
    </row>
    <row r="140" spans="1:5" x14ac:dyDescent="0.25">
      <c r="A140" s="32">
        <f t="shared" ref="A140:A203" si="6">A139-C140-E140</f>
        <v>120308.58924165694</v>
      </c>
      <c r="B140" s="32">
        <f t="shared" ref="B140:B203" si="7">A139*$B$2/12</f>
        <v>605.58975414005636</v>
      </c>
      <c r="C140" s="32">
        <f t="shared" ref="C140:C203" si="8">MIN(A139,$B$7-B140)</f>
        <v>809.36158635433253</v>
      </c>
      <c r="D140" s="27">
        <v>129</v>
      </c>
      <c r="E140" s="31"/>
    </row>
    <row r="141" spans="1:5" x14ac:dyDescent="0.25">
      <c r="A141" s="32">
        <f t="shared" si="6"/>
        <v>119495.18084737084</v>
      </c>
      <c r="B141" s="32">
        <f t="shared" si="7"/>
        <v>601.54294620828466</v>
      </c>
      <c r="C141" s="32">
        <f t="shared" si="8"/>
        <v>813.40839428610423</v>
      </c>
      <c r="D141" s="27">
        <v>130</v>
      </c>
      <c r="E141" s="31"/>
    </row>
    <row r="142" spans="1:5" x14ac:dyDescent="0.25">
      <c r="A142" s="32">
        <f t="shared" si="6"/>
        <v>118677.7054111133</v>
      </c>
      <c r="B142" s="32">
        <f t="shared" si="7"/>
        <v>597.47590423685415</v>
      </c>
      <c r="C142" s="32">
        <f t="shared" si="8"/>
        <v>817.47543625753474</v>
      </c>
      <c r="D142" s="27">
        <v>131</v>
      </c>
      <c r="E142" s="31"/>
    </row>
    <row r="143" spans="1:5" x14ac:dyDescent="0.25">
      <c r="A143" s="32">
        <f t="shared" si="6"/>
        <v>117856.14259767448</v>
      </c>
      <c r="B143" s="32">
        <f t="shared" si="7"/>
        <v>593.38852705556644</v>
      </c>
      <c r="C143" s="32">
        <f t="shared" si="8"/>
        <v>821.56281343882245</v>
      </c>
      <c r="D143" s="27">
        <v>132</v>
      </c>
      <c r="E143" s="31"/>
    </row>
    <row r="144" spans="1:5" x14ac:dyDescent="0.25">
      <c r="A144" s="32">
        <f t="shared" si="6"/>
        <v>117030.47197016847</v>
      </c>
      <c r="B144" s="32">
        <f t="shared" si="7"/>
        <v>589.28071298837233</v>
      </c>
      <c r="C144" s="32">
        <f t="shared" si="8"/>
        <v>825.67062750601656</v>
      </c>
      <c r="D144" s="27">
        <v>133</v>
      </c>
      <c r="E144" s="31"/>
    </row>
    <row r="145" spans="1:5" x14ac:dyDescent="0.25">
      <c r="A145" s="32">
        <f t="shared" si="6"/>
        <v>116200.67298952492</v>
      </c>
      <c r="B145" s="32">
        <f t="shared" si="7"/>
        <v>585.15235985084234</v>
      </c>
      <c r="C145" s="32">
        <f t="shared" si="8"/>
        <v>829.79898064354654</v>
      </c>
      <c r="D145" s="27">
        <v>134</v>
      </c>
      <c r="E145" s="31"/>
    </row>
    <row r="146" spans="1:5" x14ac:dyDescent="0.25">
      <c r="A146" s="32">
        <f t="shared" si="6"/>
        <v>115366.72501397815</v>
      </c>
      <c r="B146" s="32">
        <f t="shared" si="7"/>
        <v>581.00336494762462</v>
      </c>
      <c r="C146" s="32">
        <f t="shared" si="8"/>
        <v>833.94797554676427</v>
      </c>
      <c r="D146" s="27">
        <v>135</v>
      </c>
      <c r="E146" s="31"/>
    </row>
    <row r="147" spans="1:5" x14ac:dyDescent="0.25">
      <c r="A147" s="32">
        <f t="shared" si="6"/>
        <v>114528.60729855366</v>
      </c>
      <c r="B147" s="32">
        <f t="shared" si="7"/>
        <v>576.83362506989067</v>
      </c>
      <c r="C147" s="32">
        <f t="shared" si="8"/>
        <v>838.11771542449821</v>
      </c>
      <c r="D147" s="27">
        <v>136</v>
      </c>
      <c r="E147" s="31"/>
    </row>
    <row r="148" spans="1:5" x14ac:dyDescent="0.25">
      <c r="A148" s="32">
        <f t="shared" si="6"/>
        <v>113686.29899455204</v>
      </c>
      <c r="B148" s="32">
        <f t="shared" si="7"/>
        <v>572.64303649276826</v>
      </c>
      <c r="C148" s="32">
        <f t="shared" si="8"/>
        <v>842.30830400162063</v>
      </c>
      <c r="D148" s="27">
        <v>137</v>
      </c>
      <c r="E148" s="31"/>
    </row>
    <row r="149" spans="1:5" x14ac:dyDescent="0.25">
      <c r="A149" s="32">
        <f t="shared" si="6"/>
        <v>112839.77914903041</v>
      </c>
      <c r="B149" s="32">
        <f t="shared" si="7"/>
        <v>568.43149497276011</v>
      </c>
      <c r="C149" s="32">
        <f t="shared" si="8"/>
        <v>846.51984552162878</v>
      </c>
      <c r="D149" s="27">
        <v>138</v>
      </c>
      <c r="E149" s="31"/>
    </row>
    <row r="150" spans="1:5" x14ac:dyDescent="0.25">
      <c r="A150" s="32">
        <f t="shared" si="6"/>
        <v>111989.02670428118</v>
      </c>
      <c r="B150" s="32">
        <f t="shared" si="7"/>
        <v>564.19889574515207</v>
      </c>
      <c r="C150" s="32">
        <f t="shared" si="8"/>
        <v>850.75244474923682</v>
      </c>
      <c r="D150" s="27">
        <v>139</v>
      </c>
      <c r="E150" s="31"/>
    </row>
    <row r="151" spans="1:5" x14ac:dyDescent="0.25">
      <c r="A151" s="32">
        <f t="shared" si="6"/>
        <v>111134.02049730819</v>
      </c>
      <c r="B151" s="32">
        <f t="shared" si="7"/>
        <v>559.94513352140586</v>
      </c>
      <c r="C151" s="32">
        <f t="shared" si="8"/>
        <v>855.00620697298302</v>
      </c>
      <c r="D151" s="27">
        <v>140</v>
      </c>
      <c r="E151" s="31"/>
    </row>
    <row r="152" spans="1:5" x14ac:dyDescent="0.25">
      <c r="A152" s="32">
        <f t="shared" si="6"/>
        <v>110274.73925930033</v>
      </c>
      <c r="B152" s="32">
        <f t="shared" si="7"/>
        <v>555.67010248654094</v>
      </c>
      <c r="C152" s="32">
        <f t="shared" si="8"/>
        <v>859.28123800784795</v>
      </c>
      <c r="D152" s="27">
        <v>141</v>
      </c>
      <c r="E152" s="31"/>
    </row>
    <row r="153" spans="1:5" x14ac:dyDescent="0.25">
      <c r="A153" s="32">
        <f t="shared" si="6"/>
        <v>109411.16161510245</v>
      </c>
      <c r="B153" s="32">
        <f t="shared" si="7"/>
        <v>551.37369629650163</v>
      </c>
      <c r="C153" s="32">
        <f t="shared" si="8"/>
        <v>863.57764419788725</v>
      </c>
      <c r="D153" s="27">
        <v>142</v>
      </c>
      <c r="E153" s="31"/>
    </row>
    <row r="154" spans="1:5" x14ac:dyDescent="0.25">
      <c r="A154" s="32">
        <f t="shared" si="6"/>
        <v>108543.26608268358</v>
      </c>
      <c r="B154" s="32">
        <f t="shared" si="7"/>
        <v>547.05580807551223</v>
      </c>
      <c r="C154" s="32">
        <f t="shared" si="8"/>
        <v>867.89553241887666</v>
      </c>
      <c r="D154" s="27">
        <v>143</v>
      </c>
      <c r="E154" s="31"/>
    </row>
    <row r="155" spans="1:5" x14ac:dyDescent="0.25">
      <c r="A155" s="32">
        <f t="shared" si="6"/>
        <v>107671.03107260261</v>
      </c>
      <c r="B155" s="32">
        <f t="shared" si="7"/>
        <v>542.71633041341784</v>
      </c>
      <c r="C155" s="32">
        <f t="shared" si="8"/>
        <v>872.23501008097105</v>
      </c>
      <c r="D155" s="27">
        <v>144</v>
      </c>
      <c r="E155" s="31"/>
    </row>
    <row r="156" spans="1:5" x14ac:dyDescent="0.25">
      <c r="A156" s="32">
        <f t="shared" si="6"/>
        <v>106794.43488747123</v>
      </c>
      <c r="B156" s="32">
        <f t="shared" si="7"/>
        <v>538.35515536301307</v>
      </c>
      <c r="C156" s="32">
        <f t="shared" si="8"/>
        <v>876.59618513137582</v>
      </c>
      <c r="D156" s="27">
        <v>145</v>
      </c>
      <c r="E156" s="31"/>
    </row>
    <row r="157" spans="1:5" x14ac:dyDescent="0.25">
      <c r="A157" s="32">
        <f t="shared" si="6"/>
        <v>105913.4557214142</v>
      </c>
      <c r="B157" s="32">
        <f t="shared" si="7"/>
        <v>533.9721744373561</v>
      </c>
      <c r="C157" s="32">
        <f t="shared" si="8"/>
        <v>880.97916605703278</v>
      </c>
      <c r="D157" s="27">
        <v>146</v>
      </c>
      <c r="E157" s="31"/>
    </row>
    <row r="158" spans="1:5" x14ac:dyDescent="0.25">
      <c r="A158" s="32">
        <f t="shared" si="6"/>
        <v>105028.07165952688</v>
      </c>
      <c r="B158" s="32">
        <f t="shared" si="7"/>
        <v>529.56727860707099</v>
      </c>
      <c r="C158" s="32">
        <f t="shared" si="8"/>
        <v>885.3840618873179</v>
      </c>
      <c r="D158" s="27">
        <v>147</v>
      </c>
      <c r="E158" s="31"/>
    </row>
    <row r="159" spans="1:5" x14ac:dyDescent="0.25">
      <c r="A159" s="32">
        <f t="shared" si="6"/>
        <v>104138.26067733012</v>
      </c>
      <c r="B159" s="32">
        <f t="shared" si="7"/>
        <v>525.14035829763441</v>
      </c>
      <c r="C159" s="32">
        <f t="shared" si="8"/>
        <v>889.81098219675448</v>
      </c>
      <c r="D159" s="27">
        <v>148</v>
      </c>
      <c r="E159" s="31"/>
    </row>
    <row r="160" spans="1:5" x14ac:dyDescent="0.25">
      <c r="A160" s="32">
        <f t="shared" si="6"/>
        <v>103244.00064022238</v>
      </c>
      <c r="B160" s="32">
        <f t="shared" si="7"/>
        <v>520.69130338665059</v>
      </c>
      <c r="C160" s="32">
        <f t="shared" si="8"/>
        <v>894.2600371077383</v>
      </c>
      <c r="D160" s="27">
        <v>149</v>
      </c>
      <c r="E160" s="31"/>
    </row>
    <row r="161" spans="1:5" x14ac:dyDescent="0.25">
      <c r="A161" s="32">
        <f t="shared" si="6"/>
        <v>102345.2693029291</v>
      </c>
      <c r="B161" s="32">
        <f t="shared" si="7"/>
        <v>516.22000320111192</v>
      </c>
      <c r="C161" s="32">
        <f t="shared" si="8"/>
        <v>898.73133729327697</v>
      </c>
      <c r="D161" s="27">
        <v>150</v>
      </c>
      <c r="E161" s="31"/>
    </row>
    <row r="162" spans="1:5" x14ac:dyDescent="0.25">
      <c r="A162" s="32">
        <f t="shared" si="6"/>
        <v>101442.04430894935</v>
      </c>
      <c r="B162" s="32">
        <f t="shared" si="7"/>
        <v>511.72634651464546</v>
      </c>
      <c r="C162" s="32">
        <f t="shared" si="8"/>
        <v>903.22499397974343</v>
      </c>
      <c r="D162" s="27">
        <v>151</v>
      </c>
      <c r="E162" s="31"/>
    </row>
    <row r="163" spans="1:5" x14ac:dyDescent="0.25">
      <c r="A163" s="32">
        <f t="shared" si="6"/>
        <v>100534.3031899997</v>
      </c>
      <c r="B163" s="32">
        <f t="shared" si="7"/>
        <v>507.21022154474673</v>
      </c>
      <c r="C163" s="32">
        <f t="shared" si="8"/>
        <v>907.74111894964221</v>
      </c>
      <c r="D163" s="27">
        <v>152</v>
      </c>
      <c r="E163" s="31"/>
    </row>
    <row r="164" spans="1:5" x14ac:dyDescent="0.25">
      <c r="A164" s="32">
        <f t="shared" si="6"/>
        <v>99622.023365455316</v>
      </c>
      <c r="B164" s="32">
        <f t="shared" si="7"/>
        <v>502.67151594999854</v>
      </c>
      <c r="C164" s="32">
        <f t="shared" si="8"/>
        <v>912.27982454439029</v>
      </c>
      <c r="D164" s="27">
        <v>153</v>
      </c>
      <c r="E164" s="31"/>
    </row>
    <row r="165" spans="1:5" x14ac:dyDescent="0.25">
      <c r="A165" s="32">
        <f t="shared" si="6"/>
        <v>98705.182141788202</v>
      </c>
      <c r="B165" s="32">
        <f t="shared" si="7"/>
        <v>498.11011682727661</v>
      </c>
      <c r="C165" s="32">
        <f t="shared" si="8"/>
        <v>916.84122366711222</v>
      </c>
      <c r="D165" s="27">
        <v>154</v>
      </c>
      <c r="E165" s="31"/>
    </row>
    <row r="166" spans="1:5" x14ac:dyDescent="0.25">
      <c r="A166" s="32">
        <f t="shared" si="6"/>
        <v>97783.756712002752</v>
      </c>
      <c r="B166" s="32">
        <f t="shared" si="7"/>
        <v>493.52591070894096</v>
      </c>
      <c r="C166" s="32">
        <f t="shared" si="8"/>
        <v>921.42542978544793</v>
      </c>
      <c r="D166" s="27">
        <v>155</v>
      </c>
      <c r="E166" s="31"/>
    </row>
    <row r="167" spans="1:5" x14ac:dyDescent="0.25">
      <c r="A167" s="32">
        <f t="shared" si="6"/>
        <v>96857.724155068383</v>
      </c>
      <c r="B167" s="32">
        <f t="shared" si="7"/>
        <v>488.91878356001371</v>
      </c>
      <c r="C167" s="32">
        <f t="shared" si="8"/>
        <v>926.03255693437518</v>
      </c>
      <c r="D167" s="27">
        <v>156</v>
      </c>
      <c r="E167" s="31"/>
    </row>
    <row r="168" spans="1:5" x14ac:dyDescent="0.25">
      <c r="A168" s="32">
        <f t="shared" si="6"/>
        <v>95927.061435349329</v>
      </c>
      <c r="B168" s="32">
        <f t="shared" si="7"/>
        <v>484.28862077534194</v>
      </c>
      <c r="C168" s="32">
        <f t="shared" si="8"/>
        <v>930.66271971904689</v>
      </c>
      <c r="D168" s="27">
        <v>157</v>
      </c>
      <c r="E168" s="31"/>
    </row>
    <row r="169" spans="1:5" x14ac:dyDescent="0.25">
      <c r="A169" s="32">
        <f t="shared" si="6"/>
        <v>94991.74540203168</v>
      </c>
      <c r="B169" s="32">
        <f t="shared" si="7"/>
        <v>479.63530717674666</v>
      </c>
      <c r="C169" s="32">
        <f t="shared" si="8"/>
        <v>935.31603331764222</v>
      </c>
      <c r="D169" s="27">
        <v>158</v>
      </c>
      <c r="E169" s="31"/>
    </row>
    <row r="170" spans="1:5" x14ac:dyDescent="0.25">
      <c r="A170" s="32">
        <f t="shared" si="6"/>
        <v>94051.752788547456</v>
      </c>
      <c r="B170" s="32">
        <f t="shared" si="7"/>
        <v>474.95872701015838</v>
      </c>
      <c r="C170" s="32">
        <f t="shared" si="8"/>
        <v>939.99261348423056</v>
      </c>
      <c r="D170" s="27">
        <v>159</v>
      </c>
      <c r="E170" s="31"/>
    </row>
    <row r="171" spans="1:5" x14ac:dyDescent="0.25">
      <c r="A171" s="32">
        <f t="shared" si="6"/>
        <v>93107.060211995806</v>
      </c>
      <c r="B171" s="32">
        <f t="shared" si="7"/>
        <v>470.25876394273723</v>
      </c>
      <c r="C171" s="32">
        <f t="shared" si="8"/>
        <v>944.69257655165165</v>
      </c>
      <c r="D171" s="27">
        <v>160</v>
      </c>
      <c r="E171" s="31"/>
    </row>
    <row r="172" spans="1:5" x14ac:dyDescent="0.25">
      <c r="A172" s="32">
        <f t="shared" si="6"/>
        <v>92157.644172561399</v>
      </c>
      <c r="B172" s="32">
        <f t="shared" si="7"/>
        <v>465.53530105997902</v>
      </c>
      <c r="C172" s="32">
        <f t="shared" si="8"/>
        <v>949.41603943440987</v>
      </c>
      <c r="D172" s="27">
        <v>161</v>
      </c>
      <c r="E172" s="31"/>
    </row>
    <row r="173" spans="1:5" x14ac:dyDescent="0.25">
      <c r="A173" s="32">
        <f t="shared" si="6"/>
        <v>91203.481052929812</v>
      </c>
      <c r="B173" s="32">
        <f t="shared" si="7"/>
        <v>460.78822086280701</v>
      </c>
      <c r="C173" s="32">
        <f t="shared" si="8"/>
        <v>954.16311963158182</v>
      </c>
      <c r="D173" s="27">
        <v>162</v>
      </c>
      <c r="E173" s="31"/>
    </row>
    <row r="174" spans="1:5" x14ac:dyDescent="0.25">
      <c r="A174" s="32">
        <f t="shared" si="6"/>
        <v>90244.547117700073</v>
      </c>
      <c r="B174" s="32">
        <f t="shared" si="7"/>
        <v>456.01740526464908</v>
      </c>
      <c r="C174" s="32">
        <f t="shared" si="8"/>
        <v>958.93393522973975</v>
      </c>
      <c r="D174" s="27">
        <v>163</v>
      </c>
      <c r="E174" s="31"/>
    </row>
    <row r="175" spans="1:5" x14ac:dyDescent="0.25">
      <c r="A175" s="32">
        <f t="shared" si="6"/>
        <v>89280.818512794183</v>
      </c>
      <c r="B175" s="32">
        <f t="shared" si="7"/>
        <v>451.22273558850037</v>
      </c>
      <c r="C175" s="32">
        <f t="shared" si="8"/>
        <v>963.72860490588846</v>
      </c>
      <c r="D175" s="27">
        <v>164</v>
      </c>
      <c r="E175" s="31"/>
    </row>
    <row r="176" spans="1:5" x14ac:dyDescent="0.25">
      <c r="A176" s="32">
        <f t="shared" si="6"/>
        <v>88312.271264863768</v>
      </c>
      <c r="B176" s="32">
        <f t="shared" si="7"/>
        <v>446.40409256397089</v>
      </c>
      <c r="C176" s="32">
        <f t="shared" si="8"/>
        <v>968.54724793041805</v>
      </c>
      <c r="D176" s="27">
        <v>165</v>
      </c>
      <c r="E176" s="31"/>
    </row>
    <row r="177" spans="1:5" x14ac:dyDescent="0.25">
      <c r="A177" s="32">
        <f t="shared" si="6"/>
        <v>87338.881280693691</v>
      </c>
      <c r="B177" s="32">
        <f t="shared" si="7"/>
        <v>441.56135632431887</v>
      </c>
      <c r="C177" s="32">
        <f t="shared" si="8"/>
        <v>973.38998417006997</v>
      </c>
      <c r="D177" s="27">
        <v>166</v>
      </c>
      <c r="E177" s="31"/>
    </row>
    <row r="178" spans="1:5" x14ac:dyDescent="0.25">
      <c r="A178" s="32">
        <f t="shared" si="6"/>
        <v>86360.624346602766</v>
      </c>
      <c r="B178" s="32">
        <f t="shared" si="7"/>
        <v>436.69440640346846</v>
      </c>
      <c r="C178" s="32">
        <f t="shared" si="8"/>
        <v>978.25693409092037</v>
      </c>
      <c r="D178" s="27">
        <v>167</v>
      </c>
      <c r="E178" s="31"/>
    </row>
    <row r="179" spans="1:5" x14ac:dyDescent="0.25">
      <c r="A179" s="32">
        <f t="shared" si="6"/>
        <v>85377.476127841393</v>
      </c>
      <c r="B179" s="32">
        <f t="shared" si="7"/>
        <v>431.80312173301382</v>
      </c>
      <c r="C179" s="32">
        <f t="shared" si="8"/>
        <v>983.14821876137512</v>
      </c>
      <c r="D179" s="27">
        <v>168</v>
      </c>
      <c r="E179" s="31"/>
    </row>
    <row r="180" spans="1:5" x14ac:dyDescent="0.25">
      <c r="A180" s="32">
        <f t="shared" si="6"/>
        <v>84389.412167986215</v>
      </c>
      <c r="B180" s="32">
        <f t="shared" si="7"/>
        <v>426.88738063920692</v>
      </c>
      <c r="C180" s="32">
        <f t="shared" si="8"/>
        <v>988.06395985518202</v>
      </c>
      <c r="D180" s="27">
        <v>169</v>
      </c>
      <c r="E180" s="31"/>
    </row>
    <row r="181" spans="1:5" x14ac:dyDescent="0.25">
      <c r="A181" s="32">
        <f t="shared" si="6"/>
        <v>83396.407888331756</v>
      </c>
      <c r="B181" s="32">
        <f t="shared" si="7"/>
        <v>421.94706083993105</v>
      </c>
      <c r="C181" s="32">
        <f t="shared" si="8"/>
        <v>993.00427965445783</v>
      </c>
      <c r="D181" s="27">
        <v>170</v>
      </c>
      <c r="E181" s="31"/>
    </row>
    <row r="182" spans="1:5" x14ac:dyDescent="0.25">
      <c r="A182" s="32">
        <f t="shared" si="6"/>
        <v>82398.43858727903</v>
      </c>
      <c r="B182" s="32">
        <f t="shared" si="7"/>
        <v>416.9820394416588</v>
      </c>
      <c r="C182" s="32">
        <f t="shared" si="8"/>
        <v>997.96930105273009</v>
      </c>
      <c r="D182" s="27">
        <v>171</v>
      </c>
      <c r="E182" s="31"/>
    </row>
    <row r="183" spans="1:5" x14ac:dyDescent="0.25">
      <c r="A183" s="32">
        <f t="shared" si="6"/>
        <v>81395.479439721035</v>
      </c>
      <c r="B183" s="32">
        <f t="shared" si="7"/>
        <v>411.99219293639516</v>
      </c>
      <c r="C183" s="32">
        <f t="shared" si="8"/>
        <v>1002.9591475579937</v>
      </c>
      <c r="D183" s="27">
        <v>172</v>
      </c>
      <c r="E183" s="31"/>
    </row>
    <row r="184" spans="1:5" x14ac:dyDescent="0.25">
      <c r="A184" s="32">
        <f t="shared" si="6"/>
        <v>80387.505496425249</v>
      </c>
      <c r="B184" s="32">
        <f t="shared" si="7"/>
        <v>406.97739719860516</v>
      </c>
      <c r="C184" s="32">
        <f t="shared" si="8"/>
        <v>1007.9739432957838</v>
      </c>
      <c r="D184" s="27">
        <v>173</v>
      </c>
      <c r="E184" s="31"/>
    </row>
    <row r="185" spans="1:5" x14ac:dyDescent="0.25">
      <c r="A185" s="32">
        <f t="shared" si="6"/>
        <v>79374.491683412984</v>
      </c>
      <c r="B185" s="32">
        <f t="shared" si="7"/>
        <v>401.9375274821262</v>
      </c>
      <c r="C185" s="32">
        <f t="shared" si="8"/>
        <v>1013.0138130122627</v>
      </c>
      <c r="D185" s="27">
        <v>174</v>
      </c>
      <c r="E185" s="31"/>
    </row>
    <row r="186" spans="1:5" x14ac:dyDescent="0.25">
      <c r="A186" s="32">
        <f t="shared" si="6"/>
        <v>78356.412801335653</v>
      </c>
      <c r="B186" s="32">
        <f t="shared" si="7"/>
        <v>396.87245841706493</v>
      </c>
      <c r="C186" s="32">
        <f t="shared" si="8"/>
        <v>1018.0788820773239</v>
      </c>
      <c r="D186" s="27">
        <v>175</v>
      </c>
      <c r="E186" s="31"/>
    </row>
    <row r="187" spans="1:5" x14ac:dyDescent="0.25">
      <c r="A187" s="32">
        <f t="shared" si="6"/>
        <v>77333.243524847945</v>
      </c>
      <c r="B187" s="32">
        <f t="shared" si="7"/>
        <v>391.78206400667824</v>
      </c>
      <c r="C187" s="32">
        <f t="shared" si="8"/>
        <v>1023.1692764877107</v>
      </c>
      <c r="D187" s="27">
        <v>176</v>
      </c>
      <c r="E187" s="31"/>
    </row>
    <row r="188" spans="1:5" x14ac:dyDescent="0.25">
      <c r="A188" s="32">
        <f t="shared" si="6"/>
        <v>76304.958401977798</v>
      </c>
      <c r="B188" s="32">
        <f t="shared" si="7"/>
        <v>386.66621762423966</v>
      </c>
      <c r="C188" s="32">
        <f t="shared" si="8"/>
        <v>1028.2851228701493</v>
      </c>
      <c r="D188" s="27">
        <v>177</v>
      </c>
      <c r="E188" s="31"/>
    </row>
    <row r="189" spans="1:5" x14ac:dyDescent="0.25">
      <c r="A189" s="32">
        <f t="shared" si="6"/>
        <v>75271.531853493303</v>
      </c>
      <c r="B189" s="32">
        <f t="shared" si="7"/>
        <v>381.52479200988893</v>
      </c>
      <c r="C189" s="32">
        <f t="shared" si="8"/>
        <v>1033.4265484845</v>
      </c>
      <c r="D189" s="27">
        <v>178</v>
      </c>
      <c r="E189" s="31"/>
    </row>
    <row r="190" spans="1:5" x14ac:dyDescent="0.25">
      <c r="A190" s="32">
        <f t="shared" si="6"/>
        <v>74232.938172266382</v>
      </c>
      <c r="B190" s="32">
        <f t="shared" si="7"/>
        <v>376.35765926746649</v>
      </c>
      <c r="C190" s="32">
        <f t="shared" si="8"/>
        <v>1038.5936812269224</v>
      </c>
      <c r="D190" s="27">
        <v>179</v>
      </c>
      <c r="E190" s="31"/>
    </row>
    <row r="191" spans="1:5" x14ac:dyDescent="0.25">
      <c r="A191" s="32">
        <f t="shared" si="6"/>
        <v>73189.151522633329</v>
      </c>
      <c r="B191" s="32">
        <f t="shared" si="7"/>
        <v>371.16469086133185</v>
      </c>
      <c r="C191" s="32">
        <f t="shared" si="8"/>
        <v>1043.7866496330571</v>
      </c>
      <c r="D191" s="27">
        <v>180</v>
      </c>
      <c r="E191" s="31"/>
    </row>
    <row r="192" spans="1:5" x14ac:dyDescent="0.25">
      <c r="A192" s="32">
        <f t="shared" si="6"/>
        <v>72140.14593975211</v>
      </c>
      <c r="B192" s="32">
        <f t="shared" si="7"/>
        <v>365.94575761316668</v>
      </c>
      <c r="C192" s="32">
        <f t="shared" si="8"/>
        <v>1049.0055828812222</v>
      </c>
      <c r="D192" s="27">
        <v>181</v>
      </c>
      <c r="E192" s="31"/>
    </row>
    <row r="193" spans="1:5" x14ac:dyDescent="0.25">
      <c r="A193" s="32">
        <f t="shared" si="6"/>
        <v>71085.895328956482</v>
      </c>
      <c r="B193" s="32">
        <f t="shared" si="7"/>
        <v>360.70072969876054</v>
      </c>
      <c r="C193" s="32">
        <f t="shared" si="8"/>
        <v>1054.2506107956283</v>
      </c>
      <c r="D193" s="27">
        <v>182</v>
      </c>
      <c r="E193" s="31"/>
    </row>
    <row r="194" spans="1:5" x14ac:dyDescent="0.25">
      <c r="A194" s="32">
        <f t="shared" si="6"/>
        <v>70026.373465106881</v>
      </c>
      <c r="B194" s="32">
        <f t="shared" si="7"/>
        <v>355.42947664478243</v>
      </c>
      <c r="C194" s="32">
        <f t="shared" si="8"/>
        <v>1059.5218638496065</v>
      </c>
      <c r="D194" s="27">
        <v>183</v>
      </c>
      <c r="E194" s="31"/>
    </row>
    <row r="195" spans="1:5" x14ac:dyDescent="0.25">
      <c r="A195" s="32">
        <f t="shared" si="6"/>
        <v>68961.553991938024</v>
      </c>
      <c r="B195" s="32">
        <f t="shared" si="7"/>
        <v>350.13186732553436</v>
      </c>
      <c r="C195" s="32">
        <f t="shared" si="8"/>
        <v>1064.8194731688545</v>
      </c>
      <c r="D195" s="27">
        <v>184</v>
      </c>
      <c r="E195" s="31"/>
    </row>
    <row r="196" spans="1:5" x14ac:dyDescent="0.25">
      <c r="A196" s="32">
        <f t="shared" si="6"/>
        <v>67891.410421403329</v>
      </c>
      <c r="B196" s="32">
        <f t="shared" si="7"/>
        <v>344.80776995969012</v>
      </c>
      <c r="C196" s="32">
        <f t="shared" si="8"/>
        <v>1070.1435705346987</v>
      </c>
      <c r="D196" s="27">
        <v>185</v>
      </c>
      <c r="E196" s="31"/>
    </row>
    <row r="197" spans="1:5" x14ac:dyDescent="0.25">
      <c r="A197" s="32">
        <f t="shared" si="6"/>
        <v>66815.916133015955</v>
      </c>
      <c r="B197" s="32">
        <f t="shared" si="7"/>
        <v>339.45705210701664</v>
      </c>
      <c r="C197" s="32">
        <f t="shared" si="8"/>
        <v>1075.4942883873723</v>
      </c>
      <c r="D197" s="27">
        <v>186</v>
      </c>
      <c r="E197" s="31"/>
    </row>
    <row r="198" spans="1:5" x14ac:dyDescent="0.25">
      <c r="A198" s="32">
        <f t="shared" si="6"/>
        <v>65735.04437318664</v>
      </c>
      <c r="B198" s="32">
        <f t="shared" si="7"/>
        <v>334.07958066507973</v>
      </c>
      <c r="C198" s="32">
        <f t="shared" si="8"/>
        <v>1080.8717598293092</v>
      </c>
      <c r="D198" s="27">
        <v>187</v>
      </c>
      <c r="E198" s="31"/>
    </row>
    <row r="199" spans="1:5" x14ac:dyDescent="0.25">
      <c r="A199" s="32">
        <f t="shared" si="6"/>
        <v>64648.768254558185</v>
      </c>
      <c r="B199" s="32">
        <f t="shared" si="7"/>
        <v>328.67522186593322</v>
      </c>
      <c r="C199" s="32">
        <f t="shared" si="8"/>
        <v>1086.2761186284556</v>
      </c>
      <c r="D199" s="27">
        <v>188</v>
      </c>
      <c r="E199" s="31"/>
    </row>
    <row r="200" spans="1:5" x14ac:dyDescent="0.25">
      <c r="A200" s="32">
        <f t="shared" si="6"/>
        <v>63557.060755336584</v>
      </c>
      <c r="B200" s="32">
        <f t="shared" si="7"/>
        <v>323.24384127279092</v>
      </c>
      <c r="C200" s="32">
        <f t="shared" si="8"/>
        <v>1091.707499221598</v>
      </c>
      <c r="D200" s="27">
        <v>189</v>
      </c>
      <c r="E200" s="31"/>
    </row>
    <row r="201" spans="1:5" x14ac:dyDescent="0.25">
      <c r="A201" s="32">
        <f t="shared" si="6"/>
        <v>62459.894718618882</v>
      </c>
      <c r="B201" s="32">
        <f t="shared" si="7"/>
        <v>317.78530377668289</v>
      </c>
      <c r="C201" s="32">
        <f t="shared" si="8"/>
        <v>1097.166036717706</v>
      </c>
      <c r="D201" s="27">
        <v>190</v>
      </c>
      <c r="E201" s="31"/>
    </row>
    <row r="202" spans="1:5" x14ac:dyDescent="0.25">
      <c r="A202" s="32">
        <f t="shared" si="6"/>
        <v>61357.242851717587</v>
      </c>
      <c r="B202" s="32">
        <f t="shared" si="7"/>
        <v>312.29947359309443</v>
      </c>
      <c r="C202" s="32">
        <f t="shared" si="8"/>
        <v>1102.6518669012944</v>
      </c>
      <c r="D202" s="27">
        <v>191</v>
      </c>
      <c r="E202" s="31"/>
    </row>
    <row r="203" spans="1:5" x14ac:dyDescent="0.25">
      <c r="A203" s="32">
        <f t="shared" si="6"/>
        <v>60249.077725481788</v>
      </c>
      <c r="B203" s="32">
        <f t="shared" si="7"/>
        <v>306.7862142585879</v>
      </c>
      <c r="C203" s="32">
        <f t="shared" si="8"/>
        <v>1108.1651262358009</v>
      </c>
      <c r="D203" s="27">
        <v>192</v>
      </c>
      <c r="E203" s="31"/>
    </row>
    <row r="204" spans="1:5" x14ac:dyDescent="0.25">
      <c r="A204" s="32">
        <f t="shared" ref="A204:A267" si="9">A203-C204-E204</f>
        <v>59135.37177361481</v>
      </c>
      <c r="B204" s="32">
        <f t="shared" ref="B204:B267" si="10">A203*$B$2/12</f>
        <v>301.24538862740894</v>
      </c>
      <c r="C204" s="32">
        <f t="shared" ref="C204:C267" si="11">MIN(A203,$B$7-B204)</f>
        <v>1113.7059518669798</v>
      </c>
      <c r="D204" s="27">
        <v>193</v>
      </c>
      <c r="E204" s="31"/>
    </row>
    <row r="205" spans="1:5" x14ac:dyDescent="0.25">
      <c r="A205" s="32">
        <f t="shared" si="9"/>
        <v>58016.097291988495</v>
      </c>
      <c r="B205" s="32">
        <f t="shared" si="10"/>
        <v>295.67685886807402</v>
      </c>
      <c r="C205" s="32">
        <f t="shared" si="11"/>
        <v>1119.2744816263148</v>
      </c>
      <c r="D205" s="27">
        <v>194</v>
      </c>
      <c r="E205" s="31"/>
    </row>
    <row r="206" spans="1:5" x14ac:dyDescent="0.25">
      <c r="A206" s="32">
        <f t="shared" si="9"/>
        <v>56891.22643795405</v>
      </c>
      <c r="B206" s="32">
        <f t="shared" si="10"/>
        <v>290.08048645994245</v>
      </c>
      <c r="C206" s="32">
        <f t="shared" si="11"/>
        <v>1124.8708540344464</v>
      </c>
      <c r="D206" s="27">
        <v>195</v>
      </c>
      <c r="E206" s="31"/>
    </row>
    <row r="207" spans="1:5" x14ac:dyDescent="0.25">
      <c r="A207" s="32">
        <f t="shared" si="9"/>
        <v>55760.731229649435</v>
      </c>
      <c r="B207" s="32">
        <f t="shared" si="10"/>
        <v>284.45613218977024</v>
      </c>
      <c r="C207" s="32">
        <f t="shared" si="11"/>
        <v>1130.4952083046187</v>
      </c>
      <c r="D207" s="27">
        <v>196</v>
      </c>
      <c r="E207" s="31"/>
    </row>
    <row r="208" spans="1:5" x14ac:dyDescent="0.25">
      <c r="A208" s="32">
        <f t="shared" si="9"/>
        <v>54624.583545303292</v>
      </c>
      <c r="B208" s="32">
        <f t="shared" si="10"/>
        <v>278.80365614824717</v>
      </c>
      <c r="C208" s="32">
        <f t="shared" si="11"/>
        <v>1136.1476843461417</v>
      </c>
      <c r="D208" s="27">
        <v>197</v>
      </c>
      <c r="E208" s="31"/>
    </row>
    <row r="209" spans="1:5" x14ac:dyDescent="0.25">
      <c r="A209" s="32">
        <f t="shared" si="9"/>
        <v>53482.755122535418</v>
      </c>
      <c r="B209" s="32">
        <f t="shared" si="10"/>
        <v>273.12291772651645</v>
      </c>
      <c r="C209" s="32">
        <f t="shared" si="11"/>
        <v>1141.8284227678723</v>
      </c>
      <c r="D209" s="27">
        <v>198</v>
      </c>
      <c r="E209" s="31"/>
    </row>
    <row r="210" spans="1:5" x14ac:dyDescent="0.25">
      <c r="A210" s="32">
        <f t="shared" si="9"/>
        <v>52335.217557653705</v>
      </c>
      <c r="B210" s="32">
        <f t="shared" si="10"/>
        <v>267.41377561267706</v>
      </c>
      <c r="C210" s="32">
        <f t="shared" si="11"/>
        <v>1147.5375648817119</v>
      </c>
      <c r="D210" s="27">
        <v>199</v>
      </c>
      <c r="E210" s="31"/>
    </row>
    <row r="211" spans="1:5" x14ac:dyDescent="0.25">
      <c r="A211" s="32">
        <f t="shared" si="9"/>
        <v>51181.942304947581</v>
      </c>
      <c r="B211" s="32">
        <f t="shared" si="10"/>
        <v>261.67608778826849</v>
      </c>
      <c r="C211" s="32">
        <f t="shared" si="11"/>
        <v>1153.2752527061205</v>
      </c>
      <c r="D211" s="27">
        <v>200</v>
      </c>
      <c r="E211" s="31"/>
    </row>
    <row r="212" spans="1:5" x14ac:dyDescent="0.25">
      <c r="A212" s="32">
        <f t="shared" si="9"/>
        <v>50022.900675977929</v>
      </c>
      <c r="B212" s="32">
        <f t="shared" si="10"/>
        <v>255.9097115247379</v>
      </c>
      <c r="C212" s="32">
        <f t="shared" si="11"/>
        <v>1159.0416289696509</v>
      </c>
      <c r="D212" s="27">
        <v>201</v>
      </c>
      <c r="E212" s="31"/>
    </row>
    <row r="213" spans="1:5" x14ac:dyDescent="0.25">
      <c r="A213" s="32">
        <f t="shared" si="9"/>
        <v>48858.063838863432</v>
      </c>
      <c r="B213" s="32">
        <f t="shared" si="10"/>
        <v>250.11450337988961</v>
      </c>
      <c r="C213" s="32">
        <f t="shared" si="11"/>
        <v>1164.8368371144993</v>
      </c>
      <c r="D213" s="27">
        <v>202</v>
      </c>
      <c r="E213" s="31"/>
    </row>
    <row r="214" spans="1:5" x14ac:dyDescent="0.25">
      <c r="A214" s="32">
        <f t="shared" si="9"/>
        <v>47687.402817563358</v>
      </c>
      <c r="B214" s="32">
        <f t="shared" si="10"/>
        <v>244.29031919431714</v>
      </c>
      <c r="C214" s="32">
        <f t="shared" si="11"/>
        <v>1170.6610213000718</v>
      </c>
      <c r="D214" s="27">
        <v>203</v>
      </c>
      <c r="E214" s="31"/>
    </row>
    <row r="215" spans="1:5" x14ac:dyDescent="0.25">
      <c r="A215" s="32">
        <f t="shared" si="9"/>
        <v>46510.888491156787</v>
      </c>
      <c r="B215" s="32">
        <f t="shared" si="10"/>
        <v>238.43701408781678</v>
      </c>
      <c r="C215" s="32">
        <f t="shared" si="11"/>
        <v>1176.5143264065721</v>
      </c>
      <c r="D215" s="27">
        <v>204</v>
      </c>
      <c r="E215" s="31"/>
    </row>
    <row r="216" spans="1:5" x14ac:dyDescent="0.25">
      <c r="A216" s="32">
        <f t="shared" si="9"/>
        <v>45328.491593118182</v>
      </c>
      <c r="B216" s="32">
        <f t="shared" si="10"/>
        <v>232.55444245578394</v>
      </c>
      <c r="C216" s="32">
        <f t="shared" si="11"/>
        <v>1182.3968980386048</v>
      </c>
      <c r="D216" s="27">
        <v>205</v>
      </c>
      <c r="E216" s="31"/>
    </row>
    <row r="217" spans="1:5" x14ac:dyDescent="0.25">
      <c r="A217" s="32">
        <f t="shared" si="9"/>
        <v>44140.182710589383</v>
      </c>
      <c r="B217" s="32">
        <f t="shared" si="10"/>
        <v>226.64245796559089</v>
      </c>
      <c r="C217" s="32">
        <f t="shared" si="11"/>
        <v>1188.308882528798</v>
      </c>
      <c r="D217" s="27">
        <v>206</v>
      </c>
      <c r="E217" s="31"/>
    </row>
    <row r="218" spans="1:5" x14ac:dyDescent="0.25">
      <c r="A218" s="32">
        <f t="shared" si="9"/>
        <v>42945.93228364794</v>
      </c>
      <c r="B218" s="32">
        <f t="shared" si="10"/>
        <v>220.7009135529469</v>
      </c>
      <c r="C218" s="32">
        <f t="shared" si="11"/>
        <v>1194.2504269414419</v>
      </c>
      <c r="D218" s="27">
        <v>207</v>
      </c>
      <c r="E218" s="31"/>
    </row>
    <row r="219" spans="1:5" x14ac:dyDescent="0.25">
      <c r="A219" s="32">
        <f t="shared" si="9"/>
        <v>41745.710604571788</v>
      </c>
      <c r="B219" s="32">
        <f t="shared" si="10"/>
        <v>214.72966141823971</v>
      </c>
      <c r="C219" s="32">
        <f t="shared" si="11"/>
        <v>1200.2216790761493</v>
      </c>
      <c r="D219" s="27">
        <v>208</v>
      </c>
      <c r="E219" s="31"/>
    </row>
    <row r="220" spans="1:5" x14ac:dyDescent="0.25">
      <c r="A220" s="32">
        <f t="shared" si="9"/>
        <v>40539.487817100257</v>
      </c>
      <c r="B220" s="32">
        <f t="shared" si="10"/>
        <v>208.72855302285893</v>
      </c>
      <c r="C220" s="32">
        <f t="shared" si="11"/>
        <v>1206.22278747153</v>
      </c>
      <c r="D220" s="27">
        <v>209</v>
      </c>
      <c r="E220" s="31"/>
    </row>
    <row r="221" spans="1:5" x14ac:dyDescent="0.25">
      <c r="A221" s="32">
        <f t="shared" si="9"/>
        <v>39327.233915691366</v>
      </c>
      <c r="B221" s="32">
        <f t="shared" si="10"/>
        <v>202.69743908550129</v>
      </c>
      <c r="C221" s="32">
        <f t="shared" si="11"/>
        <v>1212.2539014088875</v>
      </c>
      <c r="D221" s="27">
        <v>210</v>
      </c>
      <c r="E221" s="31"/>
    </row>
    <row r="222" spans="1:5" x14ac:dyDescent="0.25">
      <c r="A222" s="32">
        <f t="shared" si="9"/>
        <v>38108.918744775438</v>
      </c>
      <c r="B222" s="32">
        <f t="shared" si="10"/>
        <v>196.63616957845682</v>
      </c>
      <c r="C222" s="32">
        <f t="shared" si="11"/>
        <v>1218.315170915932</v>
      </c>
      <c r="D222" s="27">
        <v>211</v>
      </c>
      <c r="E222" s="31"/>
    </row>
    <row r="223" spans="1:5" x14ac:dyDescent="0.25">
      <c r="A223" s="32">
        <f t="shared" si="9"/>
        <v>36884.511998004928</v>
      </c>
      <c r="B223" s="32">
        <f t="shared" si="10"/>
        <v>190.54459372387717</v>
      </c>
      <c r="C223" s="32">
        <f t="shared" si="11"/>
        <v>1224.4067467705117</v>
      </c>
      <c r="D223" s="27">
        <v>212</v>
      </c>
      <c r="E223" s="31"/>
    </row>
    <row r="224" spans="1:5" x14ac:dyDescent="0.25">
      <c r="A224" s="32">
        <f t="shared" si="9"/>
        <v>35653.983217500565</v>
      </c>
      <c r="B224" s="32">
        <f t="shared" si="10"/>
        <v>184.42255999002464</v>
      </c>
      <c r="C224" s="32">
        <f t="shared" si="11"/>
        <v>1230.5287805043642</v>
      </c>
      <c r="D224" s="27">
        <v>213</v>
      </c>
      <c r="E224" s="31"/>
    </row>
    <row r="225" spans="1:5" x14ac:dyDescent="0.25">
      <c r="A225" s="32">
        <f t="shared" si="9"/>
        <v>34417.301793093677</v>
      </c>
      <c r="B225" s="32">
        <f t="shared" si="10"/>
        <v>178.26991608750282</v>
      </c>
      <c r="C225" s="32">
        <f t="shared" si="11"/>
        <v>1236.681424406886</v>
      </c>
      <c r="D225" s="27">
        <v>214</v>
      </c>
      <c r="E225" s="31"/>
    </row>
    <row r="226" spans="1:5" x14ac:dyDescent="0.25">
      <c r="A226" s="32">
        <f t="shared" si="9"/>
        <v>33174.436961564759</v>
      </c>
      <c r="B226" s="32">
        <f t="shared" si="10"/>
        <v>172.08650896546837</v>
      </c>
      <c r="C226" s="32">
        <f t="shared" si="11"/>
        <v>1242.8648315289206</v>
      </c>
      <c r="D226" s="27">
        <v>215</v>
      </c>
      <c r="E226" s="31"/>
    </row>
    <row r="227" spans="1:5" x14ac:dyDescent="0.25">
      <c r="A227" s="32">
        <f t="shared" si="9"/>
        <v>31925.357805878193</v>
      </c>
      <c r="B227" s="32">
        <f t="shared" si="10"/>
        <v>165.8721848078238</v>
      </c>
      <c r="C227" s="32">
        <f t="shared" si="11"/>
        <v>1249.0791556865652</v>
      </c>
      <c r="D227" s="27">
        <v>216</v>
      </c>
      <c r="E227" s="31"/>
    </row>
    <row r="228" spans="1:5" x14ac:dyDescent="0.25">
      <c r="A228" s="32">
        <f t="shared" si="9"/>
        <v>30670.033254413196</v>
      </c>
      <c r="B228" s="32">
        <f t="shared" si="10"/>
        <v>159.62678902939095</v>
      </c>
      <c r="C228" s="32">
        <f t="shared" si="11"/>
        <v>1255.324551464998</v>
      </c>
      <c r="D228" s="27">
        <v>217</v>
      </c>
      <c r="E228" s="31"/>
    </row>
    <row r="229" spans="1:5" x14ac:dyDescent="0.25">
      <c r="A229" s="32">
        <f t="shared" si="9"/>
        <v>29408.432080190873</v>
      </c>
      <c r="B229" s="32">
        <f t="shared" si="10"/>
        <v>153.35016627206599</v>
      </c>
      <c r="C229" s="32">
        <f t="shared" si="11"/>
        <v>1261.6011742223229</v>
      </c>
      <c r="D229" s="27">
        <v>218</v>
      </c>
      <c r="E229" s="31"/>
    </row>
    <row r="230" spans="1:5" x14ac:dyDescent="0.25">
      <c r="A230" s="32">
        <f t="shared" si="9"/>
        <v>28140.52290009744</v>
      </c>
      <c r="B230" s="32">
        <f t="shared" si="10"/>
        <v>147.04216040095437</v>
      </c>
      <c r="C230" s="32">
        <f t="shared" si="11"/>
        <v>1267.9091800934345</v>
      </c>
      <c r="D230" s="27">
        <v>219</v>
      </c>
      <c r="E230" s="31"/>
    </row>
    <row r="231" spans="1:5" x14ac:dyDescent="0.25">
      <c r="A231" s="32">
        <f t="shared" si="9"/>
        <v>26866.274174103539</v>
      </c>
      <c r="B231" s="32">
        <f t="shared" si="10"/>
        <v>140.70261450048719</v>
      </c>
      <c r="C231" s="32">
        <f t="shared" si="11"/>
        <v>1274.2487259939016</v>
      </c>
      <c r="D231" s="27">
        <v>220</v>
      </c>
      <c r="E231" s="31"/>
    </row>
    <row r="232" spans="1:5" x14ac:dyDescent="0.25">
      <c r="A232" s="32">
        <f t="shared" si="9"/>
        <v>25585.654204479666</v>
      </c>
      <c r="B232" s="32">
        <f t="shared" si="10"/>
        <v>134.3313708705177</v>
      </c>
      <c r="C232" s="32">
        <f t="shared" si="11"/>
        <v>1280.6199696238712</v>
      </c>
      <c r="D232" s="27">
        <v>221</v>
      </c>
      <c r="E232" s="31"/>
    </row>
    <row r="233" spans="1:5" x14ac:dyDescent="0.25">
      <c r="A233" s="32">
        <f t="shared" si="9"/>
        <v>24298.631135007676</v>
      </c>
      <c r="B233" s="32">
        <f t="shared" si="10"/>
        <v>127.92827102239833</v>
      </c>
      <c r="C233" s="32">
        <f t="shared" si="11"/>
        <v>1287.0230694719905</v>
      </c>
      <c r="D233" s="27">
        <v>222</v>
      </c>
      <c r="E233" s="31"/>
    </row>
    <row r="234" spans="1:5" x14ac:dyDescent="0.25">
      <c r="A234" s="32">
        <f t="shared" si="9"/>
        <v>23005.172950188324</v>
      </c>
      <c r="B234" s="32">
        <f t="shared" si="10"/>
        <v>121.49315567503838</v>
      </c>
      <c r="C234" s="32">
        <f t="shared" si="11"/>
        <v>1293.4581848193504</v>
      </c>
      <c r="D234" s="27">
        <v>223</v>
      </c>
      <c r="E234" s="31"/>
    </row>
    <row r="235" spans="1:5" x14ac:dyDescent="0.25">
      <c r="A235" s="32">
        <f t="shared" si="9"/>
        <v>21705.247474444877</v>
      </c>
      <c r="B235" s="32">
        <f t="shared" si="10"/>
        <v>115.02586475094161</v>
      </c>
      <c r="C235" s="32">
        <f t="shared" si="11"/>
        <v>1299.9254757434474</v>
      </c>
      <c r="D235" s="27">
        <v>224</v>
      </c>
      <c r="E235" s="31"/>
    </row>
    <row r="236" spans="1:5" x14ac:dyDescent="0.25">
      <c r="A236" s="32">
        <f t="shared" si="9"/>
        <v>20398.822371322713</v>
      </c>
      <c r="B236" s="32">
        <f t="shared" si="10"/>
        <v>108.52623737222439</v>
      </c>
      <c r="C236" s="32">
        <f t="shared" si="11"/>
        <v>1306.4251031221645</v>
      </c>
      <c r="D236" s="27">
        <v>225</v>
      </c>
      <c r="E236" s="31"/>
    </row>
    <row r="237" spans="1:5" x14ac:dyDescent="0.25">
      <c r="A237" s="32">
        <f t="shared" si="9"/>
        <v>19085.865142684936</v>
      </c>
      <c r="B237" s="32">
        <f t="shared" si="10"/>
        <v>101.99411185661357</v>
      </c>
      <c r="C237" s="32">
        <f t="shared" si="11"/>
        <v>1312.9572286377754</v>
      </c>
      <c r="D237" s="27">
        <v>226</v>
      </c>
      <c r="E237" s="31"/>
    </row>
    <row r="238" spans="1:5" x14ac:dyDescent="0.25">
      <c r="A238" s="32">
        <f t="shared" si="9"/>
        <v>17766.343127903972</v>
      </c>
      <c r="B238" s="32">
        <f t="shared" si="10"/>
        <v>95.42932571342466</v>
      </c>
      <c r="C238" s="32">
        <f t="shared" si="11"/>
        <v>1319.5220147809641</v>
      </c>
      <c r="D238" s="27">
        <v>227</v>
      </c>
      <c r="E238" s="31"/>
    </row>
    <row r="239" spans="1:5" x14ac:dyDescent="0.25">
      <c r="A239" s="32">
        <f t="shared" si="9"/>
        <v>16440.223503049103</v>
      </c>
      <c r="B239" s="32">
        <f t="shared" si="10"/>
        <v>88.831715639519857</v>
      </c>
      <c r="C239" s="32">
        <f t="shared" si="11"/>
        <v>1326.119624854869</v>
      </c>
      <c r="D239" s="27">
        <v>228</v>
      </c>
      <c r="E239" s="31"/>
    </row>
    <row r="240" spans="1:5" x14ac:dyDescent="0.25">
      <c r="A240" s="32">
        <f t="shared" si="9"/>
        <v>15107.47328006996</v>
      </c>
      <c r="B240" s="32">
        <f t="shared" si="10"/>
        <v>82.201117515245514</v>
      </c>
      <c r="C240" s="32">
        <f t="shared" si="11"/>
        <v>1332.7502229791435</v>
      </c>
      <c r="D240" s="27">
        <v>229</v>
      </c>
      <c r="E240" s="31"/>
    </row>
    <row r="241" spans="1:5" x14ac:dyDescent="0.25">
      <c r="A241" s="32">
        <f t="shared" si="9"/>
        <v>13768.059305975921</v>
      </c>
      <c r="B241" s="32">
        <f t="shared" si="10"/>
        <v>75.537366400349796</v>
      </c>
      <c r="C241" s="32">
        <f t="shared" si="11"/>
        <v>1339.4139740940391</v>
      </c>
      <c r="D241" s="27">
        <v>230</v>
      </c>
      <c r="E241" s="31"/>
    </row>
    <row r="242" spans="1:5" x14ac:dyDescent="0.25">
      <c r="A242" s="32">
        <f t="shared" si="9"/>
        <v>12421.948262011412</v>
      </c>
      <c r="B242" s="32">
        <f t="shared" si="10"/>
        <v>68.840296529879609</v>
      </c>
      <c r="C242" s="32">
        <f t="shared" si="11"/>
        <v>1346.1110439645092</v>
      </c>
      <c r="D242" s="27">
        <v>231</v>
      </c>
      <c r="E242" s="31"/>
    </row>
    <row r="243" spans="1:5" x14ac:dyDescent="0.25">
      <c r="A243" s="32">
        <f t="shared" si="9"/>
        <v>11069.10666282708</v>
      </c>
      <c r="B243" s="32">
        <f t="shared" si="10"/>
        <v>62.109741310057053</v>
      </c>
      <c r="C243" s="32">
        <f t="shared" si="11"/>
        <v>1352.8415991843319</v>
      </c>
      <c r="D243" s="27">
        <v>232</v>
      </c>
      <c r="E243" s="31"/>
    </row>
    <row r="244" spans="1:5" x14ac:dyDescent="0.25">
      <c r="A244" s="32">
        <f t="shared" si="9"/>
        <v>9709.5008556468274</v>
      </c>
      <c r="B244" s="32">
        <f t="shared" si="10"/>
        <v>55.345533314135395</v>
      </c>
      <c r="C244" s="32">
        <f t="shared" si="11"/>
        <v>1359.6058071802536</v>
      </c>
      <c r="D244" s="27">
        <v>233</v>
      </c>
      <c r="E244" s="31"/>
    </row>
    <row r="245" spans="1:5" x14ac:dyDescent="0.25">
      <c r="A245" s="32">
        <f t="shared" si="9"/>
        <v>8343.0970194306719</v>
      </c>
      <c r="B245" s="32">
        <f t="shared" si="10"/>
        <v>48.547504278234136</v>
      </c>
      <c r="C245" s="32">
        <f t="shared" si="11"/>
        <v>1366.4038362161548</v>
      </c>
      <c r="D245" s="27">
        <v>234</v>
      </c>
      <c r="E245" s="31"/>
    </row>
    <row r="246" spans="1:5" x14ac:dyDescent="0.25">
      <c r="A246" s="32">
        <f t="shared" si="9"/>
        <v>6969.8611640334366</v>
      </c>
      <c r="B246" s="32">
        <f t="shared" si="10"/>
        <v>41.715485097153355</v>
      </c>
      <c r="C246" s="32">
        <f t="shared" si="11"/>
        <v>1373.2358553972356</v>
      </c>
      <c r="D246" s="27">
        <v>235</v>
      </c>
      <c r="E246" s="31"/>
    </row>
    <row r="247" spans="1:5" x14ac:dyDescent="0.25">
      <c r="A247" s="32">
        <f t="shared" si="9"/>
        <v>5589.759129359215</v>
      </c>
      <c r="B247" s="32">
        <f t="shared" si="10"/>
        <v>34.849305820167181</v>
      </c>
      <c r="C247" s="32">
        <f t="shared" si="11"/>
        <v>1380.1020346742216</v>
      </c>
      <c r="D247" s="27">
        <v>236</v>
      </c>
      <c r="E247" s="31"/>
    </row>
    <row r="248" spans="1:5" x14ac:dyDescent="0.25">
      <c r="A248" s="32">
        <f t="shared" si="9"/>
        <v>4202.7565845116223</v>
      </c>
      <c r="B248" s="32">
        <f t="shared" si="10"/>
        <v>27.948795646796075</v>
      </c>
      <c r="C248" s="32">
        <f t="shared" si="11"/>
        <v>1387.0025448475928</v>
      </c>
      <c r="D248" s="27">
        <v>237</v>
      </c>
      <c r="E248" s="31"/>
    </row>
    <row r="249" spans="1:5" x14ac:dyDescent="0.25">
      <c r="A249" s="32">
        <f t="shared" si="9"/>
        <v>2808.8190269397919</v>
      </c>
      <c r="B249" s="32">
        <f t="shared" si="10"/>
        <v>21.013782922558111</v>
      </c>
      <c r="C249" s="32">
        <f t="shared" si="11"/>
        <v>1393.9375575718307</v>
      </c>
      <c r="D249" s="27">
        <v>238</v>
      </c>
      <c r="E249" s="31"/>
    </row>
    <row r="250" spans="1:5" x14ac:dyDescent="0.25">
      <c r="A250" s="32">
        <f t="shared" si="9"/>
        <v>1407.9117815801019</v>
      </c>
      <c r="B250" s="32">
        <f t="shared" si="10"/>
        <v>14.044095134698958</v>
      </c>
      <c r="C250" s="32">
        <f t="shared" si="11"/>
        <v>1400.90724535969</v>
      </c>
      <c r="D250" s="27">
        <v>239</v>
      </c>
      <c r="E250" s="31"/>
    </row>
    <row r="251" spans="1:5" x14ac:dyDescent="0.25">
      <c r="A251" s="32">
        <f t="shared" si="9"/>
        <v>0</v>
      </c>
      <c r="B251" s="32">
        <f t="shared" si="10"/>
        <v>7.039558907900509</v>
      </c>
      <c r="C251" s="32">
        <f t="shared" si="11"/>
        <v>1407.9117815801019</v>
      </c>
      <c r="D251" s="27">
        <v>240</v>
      </c>
      <c r="E251" s="31"/>
    </row>
    <row r="252" spans="1:5" x14ac:dyDescent="0.25">
      <c r="A252" s="32">
        <f t="shared" si="9"/>
        <v>0</v>
      </c>
      <c r="B252" s="32">
        <f t="shared" si="10"/>
        <v>0</v>
      </c>
      <c r="C252" s="32">
        <f t="shared" si="11"/>
        <v>0</v>
      </c>
      <c r="D252" s="27">
        <v>241</v>
      </c>
      <c r="E252" s="31"/>
    </row>
    <row r="253" spans="1:5" x14ac:dyDescent="0.25">
      <c r="A253" s="32">
        <f t="shared" si="9"/>
        <v>0</v>
      </c>
      <c r="B253" s="32">
        <f t="shared" si="10"/>
        <v>0</v>
      </c>
      <c r="C253" s="32">
        <f t="shared" si="11"/>
        <v>0</v>
      </c>
      <c r="D253" s="27">
        <v>242</v>
      </c>
      <c r="E253" s="31"/>
    </row>
    <row r="254" spans="1:5" x14ac:dyDescent="0.25">
      <c r="A254" s="32">
        <f t="shared" si="9"/>
        <v>0</v>
      </c>
      <c r="B254" s="32">
        <f t="shared" si="10"/>
        <v>0</v>
      </c>
      <c r="C254" s="32">
        <f t="shared" si="11"/>
        <v>0</v>
      </c>
      <c r="D254" s="27">
        <v>243</v>
      </c>
      <c r="E254" s="31"/>
    </row>
    <row r="255" spans="1:5" x14ac:dyDescent="0.25">
      <c r="A255" s="32">
        <f t="shared" si="9"/>
        <v>0</v>
      </c>
      <c r="B255" s="32">
        <f t="shared" si="10"/>
        <v>0</v>
      </c>
      <c r="C255" s="32">
        <f t="shared" si="11"/>
        <v>0</v>
      </c>
      <c r="D255" s="27">
        <v>244</v>
      </c>
      <c r="E255" s="31"/>
    </row>
    <row r="256" spans="1:5" x14ac:dyDescent="0.25">
      <c r="A256" s="32">
        <f t="shared" si="9"/>
        <v>0</v>
      </c>
      <c r="B256" s="32">
        <f t="shared" si="10"/>
        <v>0</v>
      </c>
      <c r="C256" s="32">
        <f t="shared" si="11"/>
        <v>0</v>
      </c>
      <c r="D256" s="27">
        <v>245</v>
      </c>
      <c r="E256" s="31"/>
    </row>
    <row r="257" spans="1:5" x14ac:dyDescent="0.25">
      <c r="A257" s="32">
        <f t="shared" si="9"/>
        <v>0</v>
      </c>
      <c r="B257" s="32">
        <f t="shared" si="10"/>
        <v>0</v>
      </c>
      <c r="C257" s="32">
        <f t="shared" si="11"/>
        <v>0</v>
      </c>
      <c r="D257" s="27">
        <v>246</v>
      </c>
      <c r="E257" s="31"/>
    </row>
    <row r="258" spans="1:5" x14ac:dyDescent="0.25">
      <c r="A258" s="32">
        <f t="shared" si="9"/>
        <v>0</v>
      </c>
      <c r="B258" s="32">
        <f t="shared" si="10"/>
        <v>0</v>
      </c>
      <c r="C258" s="32">
        <f t="shared" si="11"/>
        <v>0</v>
      </c>
      <c r="D258" s="27">
        <v>247</v>
      </c>
      <c r="E258" s="31"/>
    </row>
    <row r="259" spans="1:5" x14ac:dyDescent="0.25">
      <c r="A259" s="32">
        <f t="shared" si="9"/>
        <v>0</v>
      </c>
      <c r="B259" s="32">
        <f t="shared" si="10"/>
        <v>0</v>
      </c>
      <c r="C259" s="32">
        <f t="shared" si="11"/>
        <v>0</v>
      </c>
      <c r="D259" s="27">
        <v>248</v>
      </c>
      <c r="E259" s="31"/>
    </row>
    <row r="260" spans="1:5" x14ac:dyDescent="0.25">
      <c r="A260" s="32">
        <f t="shared" si="9"/>
        <v>0</v>
      </c>
      <c r="B260" s="32">
        <f t="shared" si="10"/>
        <v>0</v>
      </c>
      <c r="C260" s="32">
        <f t="shared" si="11"/>
        <v>0</v>
      </c>
      <c r="D260" s="27">
        <v>249</v>
      </c>
      <c r="E260" s="31"/>
    </row>
    <row r="261" spans="1:5" x14ac:dyDescent="0.25">
      <c r="A261" s="32">
        <f t="shared" si="9"/>
        <v>0</v>
      </c>
      <c r="B261" s="32">
        <f t="shared" si="10"/>
        <v>0</v>
      </c>
      <c r="C261" s="32">
        <f t="shared" si="11"/>
        <v>0</v>
      </c>
      <c r="D261" s="27">
        <v>250</v>
      </c>
      <c r="E261" s="31"/>
    </row>
    <row r="262" spans="1:5" x14ac:dyDescent="0.25">
      <c r="A262" s="32">
        <f t="shared" si="9"/>
        <v>0</v>
      </c>
      <c r="B262" s="32">
        <f t="shared" si="10"/>
        <v>0</v>
      </c>
      <c r="C262" s="32">
        <f t="shared" si="11"/>
        <v>0</v>
      </c>
      <c r="D262" s="27">
        <v>251</v>
      </c>
      <c r="E262" s="31"/>
    </row>
    <row r="263" spans="1:5" x14ac:dyDescent="0.25">
      <c r="A263" s="32">
        <f t="shared" si="9"/>
        <v>0</v>
      </c>
      <c r="B263" s="32">
        <f t="shared" si="10"/>
        <v>0</v>
      </c>
      <c r="C263" s="32">
        <f t="shared" si="11"/>
        <v>0</v>
      </c>
      <c r="D263" s="27">
        <v>252</v>
      </c>
      <c r="E263" s="31"/>
    </row>
    <row r="264" spans="1:5" x14ac:dyDescent="0.25">
      <c r="A264" s="32">
        <f t="shared" si="9"/>
        <v>0</v>
      </c>
      <c r="B264" s="32">
        <f t="shared" si="10"/>
        <v>0</v>
      </c>
      <c r="C264" s="32">
        <f t="shared" si="11"/>
        <v>0</v>
      </c>
      <c r="D264" s="27">
        <v>253</v>
      </c>
      <c r="E264" s="31"/>
    </row>
    <row r="265" spans="1:5" x14ac:dyDescent="0.25">
      <c r="A265" s="32">
        <f t="shared" si="9"/>
        <v>0</v>
      </c>
      <c r="B265" s="32">
        <f t="shared" si="10"/>
        <v>0</v>
      </c>
      <c r="C265" s="32">
        <f t="shared" si="11"/>
        <v>0</v>
      </c>
      <c r="D265" s="27">
        <v>254</v>
      </c>
      <c r="E265" s="31"/>
    </row>
    <row r="266" spans="1:5" x14ac:dyDescent="0.25">
      <c r="A266" s="32">
        <f t="shared" si="9"/>
        <v>0</v>
      </c>
      <c r="B266" s="32">
        <f t="shared" si="10"/>
        <v>0</v>
      </c>
      <c r="C266" s="32">
        <f t="shared" si="11"/>
        <v>0</v>
      </c>
      <c r="D266" s="27">
        <v>255</v>
      </c>
      <c r="E266" s="31"/>
    </row>
    <row r="267" spans="1:5" x14ac:dyDescent="0.25">
      <c r="A267" s="32">
        <f t="shared" si="9"/>
        <v>0</v>
      </c>
      <c r="B267" s="32">
        <f t="shared" si="10"/>
        <v>0</v>
      </c>
      <c r="C267" s="32">
        <f t="shared" si="11"/>
        <v>0</v>
      </c>
      <c r="D267" s="27">
        <v>256</v>
      </c>
      <c r="E267" s="31"/>
    </row>
    <row r="268" spans="1:5" x14ac:dyDescent="0.25">
      <c r="A268" s="32">
        <f t="shared" ref="A268:A331" si="12">A267-C268-E268</f>
        <v>0</v>
      </c>
      <c r="B268" s="32">
        <f t="shared" ref="B268:B331" si="13">A267*$B$2/12</f>
        <v>0</v>
      </c>
      <c r="C268" s="32">
        <f t="shared" ref="C268:C331" si="14">MIN(A267,$B$7-B268)</f>
        <v>0</v>
      </c>
      <c r="D268" s="27">
        <v>257</v>
      </c>
      <c r="E268" s="31"/>
    </row>
    <row r="269" spans="1:5" x14ac:dyDescent="0.25">
      <c r="A269" s="32">
        <f t="shared" si="12"/>
        <v>0</v>
      </c>
      <c r="B269" s="32">
        <f t="shared" si="13"/>
        <v>0</v>
      </c>
      <c r="C269" s="32">
        <f t="shared" si="14"/>
        <v>0</v>
      </c>
      <c r="D269" s="27">
        <v>258</v>
      </c>
      <c r="E269" s="31"/>
    </row>
    <row r="270" spans="1:5" x14ac:dyDescent="0.25">
      <c r="A270" s="32">
        <f t="shared" si="12"/>
        <v>0</v>
      </c>
      <c r="B270" s="32">
        <f t="shared" si="13"/>
        <v>0</v>
      </c>
      <c r="C270" s="32">
        <f t="shared" si="14"/>
        <v>0</v>
      </c>
      <c r="D270" s="27">
        <v>259</v>
      </c>
      <c r="E270" s="31"/>
    </row>
    <row r="271" spans="1:5" x14ac:dyDescent="0.25">
      <c r="A271" s="32">
        <f t="shared" si="12"/>
        <v>0</v>
      </c>
      <c r="B271" s="32">
        <f t="shared" si="13"/>
        <v>0</v>
      </c>
      <c r="C271" s="32">
        <f t="shared" si="14"/>
        <v>0</v>
      </c>
      <c r="D271" s="27">
        <v>260</v>
      </c>
      <c r="E271" s="31"/>
    </row>
    <row r="272" spans="1:5" x14ac:dyDescent="0.25">
      <c r="A272" s="32">
        <f t="shared" si="12"/>
        <v>0</v>
      </c>
      <c r="B272" s="32">
        <f t="shared" si="13"/>
        <v>0</v>
      </c>
      <c r="C272" s="32">
        <f t="shared" si="14"/>
        <v>0</v>
      </c>
      <c r="D272" s="27">
        <v>261</v>
      </c>
      <c r="E272" s="31"/>
    </row>
    <row r="273" spans="1:5" x14ac:dyDescent="0.25">
      <c r="A273" s="32">
        <f t="shared" si="12"/>
        <v>0</v>
      </c>
      <c r="B273" s="32">
        <f t="shared" si="13"/>
        <v>0</v>
      </c>
      <c r="C273" s="32">
        <f t="shared" si="14"/>
        <v>0</v>
      </c>
      <c r="D273" s="27">
        <v>262</v>
      </c>
      <c r="E273" s="31"/>
    </row>
    <row r="274" spans="1:5" x14ac:dyDescent="0.25">
      <c r="A274" s="32">
        <f t="shared" si="12"/>
        <v>0</v>
      </c>
      <c r="B274" s="32">
        <f t="shared" si="13"/>
        <v>0</v>
      </c>
      <c r="C274" s="32">
        <f t="shared" si="14"/>
        <v>0</v>
      </c>
      <c r="D274" s="27">
        <v>263</v>
      </c>
      <c r="E274" s="31"/>
    </row>
    <row r="275" spans="1:5" x14ac:dyDescent="0.25">
      <c r="A275" s="32">
        <f t="shared" si="12"/>
        <v>0</v>
      </c>
      <c r="B275" s="32">
        <f t="shared" si="13"/>
        <v>0</v>
      </c>
      <c r="C275" s="32">
        <f t="shared" si="14"/>
        <v>0</v>
      </c>
      <c r="D275" s="27">
        <v>264</v>
      </c>
      <c r="E275" s="31"/>
    </row>
    <row r="276" spans="1:5" x14ac:dyDescent="0.25">
      <c r="A276" s="32">
        <f t="shared" si="12"/>
        <v>0</v>
      </c>
      <c r="B276" s="32">
        <f t="shared" si="13"/>
        <v>0</v>
      </c>
      <c r="C276" s="32">
        <f t="shared" si="14"/>
        <v>0</v>
      </c>
      <c r="D276" s="27">
        <v>265</v>
      </c>
      <c r="E276" s="31"/>
    </row>
    <row r="277" spans="1:5" x14ac:dyDescent="0.25">
      <c r="A277" s="32">
        <f t="shared" si="12"/>
        <v>0</v>
      </c>
      <c r="B277" s="32">
        <f t="shared" si="13"/>
        <v>0</v>
      </c>
      <c r="C277" s="32">
        <f t="shared" si="14"/>
        <v>0</v>
      </c>
      <c r="D277" s="27">
        <v>266</v>
      </c>
      <c r="E277" s="31"/>
    </row>
    <row r="278" spans="1:5" x14ac:dyDescent="0.25">
      <c r="A278" s="32">
        <f t="shared" si="12"/>
        <v>0</v>
      </c>
      <c r="B278" s="32">
        <f t="shared" si="13"/>
        <v>0</v>
      </c>
      <c r="C278" s="32">
        <f t="shared" si="14"/>
        <v>0</v>
      </c>
      <c r="D278" s="27">
        <v>267</v>
      </c>
      <c r="E278" s="31"/>
    </row>
    <row r="279" spans="1:5" x14ac:dyDescent="0.25">
      <c r="A279" s="32">
        <f t="shared" si="12"/>
        <v>0</v>
      </c>
      <c r="B279" s="32">
        <f t="shared" si="13"/>
        <v>0</v>
      </c>
      <c r="C279" s="32">
        <f t="shared" si="14"/>
        <v>0</v>
      </c>
      <c r="D279" s="27">
        <v>268</v>
      </c>
      <c r="E279" s="31"/>
    </row>
    <row r="280" spans="1:5" x14ac:dyDescent="0.25">
      <c r="A280" s="32">
        <f t="shared" si="12"/>
        <v>0</v>
      </c>
      <c r="B280" s="32">
        <f t="shared" si="13"/>
        <v>0</v>
      </c>
      <c r="C280" s="32">
        <f t="shared" si="14"/>
        <v>0</v>
      </c>
      <c r="D280" s="27">
        <v>269</v>
      </c>
      <c r="E280" s="31"/>
    </row>
    <row r="281" spans="1:5" x14ac:dyDescent="0.25">
      <c r="A281" s="32">
        <f t="shared" si="12"/>
        <v>0</v>
      </c>
      <c r="B281" s="32">
        <f t="shared" si="13"/>
        <v>0</v>
      </c>
      <c r="C281" s="32">
        <f t="shared" si="14"/>
        <v>0</v>
      </c>
      <c r="D281" s="27">
        <v>270</v>
      </c>
      <c r="E281" s="31"/>
    </row>
    <row r="282" spans="1:5" x14ac:dyDescent="0.25">
      <c r="A282" s="32">
        <f t="shared" si="12"/>
        <v>0</v>
      </c>
      <c r="B282" s="32">
        <f t="shared" si="13"/>
        <v>0</v>
      </c>
      <c r="C282" s="32">
        <f t="shared" si="14"/>
        <v>0</v>
      </c>
      <c r="D282" s="27">
        <v>271</v>
      </c>
      <c r="E282" s="31"/>
    </row>
    <row r="283" spans="1:5" x14ac:dyDescent="0.25">
      <c r="A283" s="32">
        <f t="shared" si="12"/>
        <v>0</v>
      </c>
      <c r="B283" s="32">
        <f t="shared" si="13"/>
        <v>0</v>
      </c>
      <c r="C283" s="32">
        <f t="shared" si="14"/>
        <v>0</v>
      </c>
      <c r="D283" s="27">
        <v>272</v>
      </c>
      <c r="E283" s="31"/>
    </row>
    <row r="284" spans="1:5" x14ac:dyDescent="0.25">
      <c r="A284" s="32">
        <f t="shared" si="12"/>
        <v>0</v>
      </c>
      <c r="B284" s="32">
        <f t="shared" si="13"/>
        <v>0</v>
      </c>
      <c r="C284" s="32">
        <f t="shared" si="14"/>
        <v>0</v>
      </c>
      <c r="D284" s="27">
        <v>273</v>
      </c>
      <c r="E284" s="31"/>
    </row>
    <row r="285" spans="1:5" x14ac:dyDescent="0.25">
      <c r="A285" s="32">
        <f t="shared" si="12"/>
        <v>0</v>
      </c>
      <c r="B285" s="32">
        <f t="shared" si="13"/>
        <v>0</v>
      </c>
      <c r="C285" s="32">
        <f t="shared" si="14"/>
        <v>0</v>
      </c>
      <c r="D285" s="27">
        <v>274</v>
      </c>
      <c r="E285" s="31"/>
    </row>
    <row r="286" spans="1:5" x14ac:dyDescent="0.25">
      <c r="A286" s="32">
        <f t="shared" si="12"/>
        <v>0</v>
      </c>
      <c r="B286" s="32">
        <f t="shared" si="13"/>
        <v>0</v>
      </c>
      <c r="C286" s="32">
        <f t="shared" si="14"/>
        <v>0</v>
      </c>
      <c r="D286" s="27">
        <v>275</v>
      </c>
      <c r="E286" s="31"/>
    </row>
    <row r="287" spans="1:5" x14ac:dyDescent="0.25">
      <c r="A287" s="32">
        <f t="shared" si="12"/>
        <v>0</v>
      </c>
      <c r="B287" s="32">
        <f t="shared" si="13"/>
        <v>0</v>
      </c>
      <c r="C287" s="32">
        <f t="shared" si="14"/>
        <v>0</v>
      </c>
      <c r="D287" s="27">
        <v>276</v>
      </c>
      <c r="E287" s="31"/>
    </row>
    <row r="288" spans="1:5" x14ac:dyDescent="0.25">
      <c r="A288" s="32">
        <f t="shared" si="12"/>
        <v>0</v>
      </c>
      <c r="B288" s="32">
        <f t="shared" si="13"/>
        <v>0</v>
      </c>
      <c r="C288" s="32">
        <f t="shared" si="14"/>
        <v>0</v>
      </c>
      <c r="D288" s="27">
        <v>277</v>
      </c>
      <c r="E288" s="31"/>
    </row>
    <row r="289" spans="1:5" x14ac:dyDescent="0.25">
      <c r="A289" s="32">
        <f t="shared" si="12"/>
        <v>0</v>
      </c>
      <c r="B289" s="32">
        <f t="shared" si="13"/>
        <v>0</v>
      </c>
      <c r="C289" s="32">
        <f t="shared" si="14"/>
        <v>0</v>
      </c>
      <c r="D289" s="27">
        <v>278</v>
      </c>
      <c r="E289" s="31"/>
    </row>
    <row r="290" spans="1:5" x14ac:dyDescent="0.25">
      <c r="A290" s="32">
        <f t="shared" si="12"/>
        <v>0</v>
      </c>
      <c r="B290" s="32">
        <f t="shared" si="13"/>
        <v>0</v>
      </c>
      <c r="C290" s="32">
        <f t="shared" si="14"/>
        <v>0</v>
      </c>
      <c r="D290" s="27">
        <v>279</v>
      </c>
      <c r="E290" s="31"/>
    </row>
    <row r="291" spans="1:5" x14ac:dyDescent="0.25">
      <c r="A291" s="32">
        <f t="shared" si="12"/>
        <v>0</v>
      </c>
      <c r="B291" s="32">
        <f t="shared" si="13"/>
        <v>0</v>
      </c>
      <c r="C291" s="32">
        <f t="shared" si="14"/>
        <v>0</v>
      </c>
      <c r="D291" s="27">
        <v>280</v>
      </c>
      <c r="E291" s="31"/>
    </row>
    <row r="292" spans="1:5" x14ac:dyDescent="0.25">
      <c r="A292" s="32">
        <f t="shared" si="12"/>
        <v>0</v>
      </c>
      <c r="B292" s="32">
        <f t="shared" si="13"/>
        <v>0</v>
      </c>
      <c r="C292" s="32">
        <f t="shared" si="14"/>
        <v>0</v>
      </c>
      <c r="D292" s="27">
        <v>281</v>
      </c>
      <c r="E292" s="31"/>
    </row>
    <row r="293" spans="1:5" x14ac:dyDescent="0.25">
      <c r="A293" s="32">
        <f t="shared" si="12"/>
        <v>0</v>
      </c>
      <c r="B293" s="32">
        <f t="shared" si="13"/>
        <v>0</v>
      </c>
      <c r="C293" s="32">
        <f t="shared" si="14"/>
        <v>0</v>
      </c>
      <c r="D293" s="27">
        <v>282</v>
      </c>
      <c r="E293" s="31"/>
    </row>
    <row r="294" spans="1:5" x14ac:dyDescent="0.25">
      <c r="A294" s="32">
        <f t="shared" si="12"/>
        <v>0</v>
      </c>
      <c r="B294" s="32">
        <f t="shared" si="13"/>
        <v>0</v>
      </c>
      <c r="C294" s="32">
        <f t="shared" si="14"/>
        <v>0</v>
      </c>
      <c r="D294" s="27">
        <v>283</v>
      </c>
      <c r="E294" s="31"/>
    </row>
    <row r="295" spans="1:5" x14ac:dyDescent="0.25">
      <c r="A295" s="32">
        <f t="shared" si="12"/>
        <v>0</v>
      </c>
      <c r="B295" s="32">
        <f t="shared" si="13"/>
        <v>0</v>
      </c>
      <c r="C295" s="32">
        <f t="shared" si="14"/>
        <v>0</v>
      </c>
      <c r="D295" s="27">
        <v>284</v>
      </c>
      <c r="E295" s="31"/>
    </row>
    <row r="296" spans="1:5" x14ac:dyDescent="0.25">
      <c r="A296" s="32">
        <f t="shared" si="12"/>
        <v>0</v>
      </c>
      <c r="B296" s="32">
        <f t="shared" si="13"/>
        <v>0</v>
      </c>
      <c r="C296" s="32">
        <f t="shared" si="14"/>
        <v>0</v>
      </c>
      <c r="D296" s="27">
        <v>285</v>
      </c>
      <c r="E296" s="31"/>
    </row>
    <row r="297" spans="1:5" x14ac:dyDescent="0.25">
      <c r="A297" s="32">
        <f t="shared" si="12"/>
        <v>0</v>
      </c>
      <c r="B297" s="32">
        <f t="shared" si="13"/>
        <v>0</v>
      </c>
      <c r="C297" s="32">
        <f t="shared" si="14"/>
        <v>0</v>
      </c>
      <c r="D297" s="27">
        <v>286</v>
      </c>
      <c r="E297" s="31"/>
    </row>
    <row r="298" spans="1:5" x14ac:dyDescent="0.25">
      <c r="A298" s="32">
        <f t="shared" si="12"/>
        <v>0</v>
      </c>
      <c r="B298" s="32">
        <f t="shared" si="13"/>
        <v>0</v>
      </c>
      <c r="C298" s="32">
        <f t="shared" si="14"/>
        <v>0</v>
      </c>
      <c r="D298" s="27">
        <v>287</v>
      </c>
      <c r="E298" s="31"/>
    </row>
    <row r="299" spans="1:5" x14ac:dyDescent="0.25">
      <c r="A299" s="32">
        <f t="shared" si="12"/>
        <v>0</v>
      </c>
      <c r="B299" s="32">
        <f t="shared" si="13"/>
        <v>0</v>
      </c>
      <c r="C299" s="32">
        <f t="shared" si="14"/>
        <v>0</v>
      </c>
      <c r="D299" s="27">
        <v>288</v>
      </c>
      <c r="E299" s="31"/>
    </row>
    <row r="300" spans="1:5" x14ac:dyDescent="0.25">
      <c r="A300" s="32">
        <f t="shared" si="12"/>
        <v>0</v>
      </c>
      <c r="B300" s="32">
        <f t="shared" si="13"/>
        <v>0</v>
      </c>
      <c r="C300" s="32">
        <f t="shared" si="14"/>
        <v>0</v>
      </c>
      <c r="D300" s="27">
        <v>289</v>
      </c>
      <c r="E300" s="31"/>
    </row>
    <row r="301" spans="1:5" x14ac:dyDescent="0.25">
      <c r="A301" s="32">
        <f t="shared" si="12"/>
        <v>0</v>
      </c>
      <c r="B301" s="32">
        <f t="shared" si="13"/>
        <v>0</v>
      </c>
      <c r="C301" s="32">
        <f t="shared" si="14"/>
        <v>0</v>
      </c>
      <c r="D301" s="27">
        <v>290</v>
      </c>
      <c r="E301" s="31"/>
    </row>
    <row r="302" spans="1:5" x14ac:dyDescent="0.25">
      <c r="A302" s="32">
        <f t="shared" si="12"/>
        <v>0</v>
      </c>
      <c r="B302" s="32">
        <f t="shared" si="13"/>
        <v>0</v>
      </c>
      <c r="C302" s="32">
        <f t="shared" si="14"/>
        <v>0</v>
      </c>
      <c r="D302" s="27">
        <v>291</v>
      </c>
      <c r="E302" s="31"/>
    </row>
    <row r="303" spans="1:5" x14ac:dyDescent="0.25">
      <c r="A303" s="32">
        <f t="shared" si="12"/>
        <v>0</v>
      </c>
      <c r="B303" s="32">
        <f t="shared" si="13"/>
        <v>0</v>
      </c>
      <c r="C303" s="32">
        <f t="shared" si="14"/>
        <v>0</v>
      </c>
      <c r="D303" s="27">
        <v>292</v>
      </c>
      <c r="E303" s="31"/>
    </row>
    <row r="304" spans="1:5" x14ac:dyDescent="0.25">
      <c r="A304" s="32">
        <f t="shared" si="12"/>
        <v>0</v>
      </c>
      <c r="B304" s="32">
        <f t="shared" si="13"/>
        <v>0</v>
      </c>
      <c r="C304" s="32">
        <f t="shared" si="14"/>
        <v>0</v>
      </c>
      <c r="D304" s="27">
        <v>293</v>
      </c>
      <c r="E304" s="31"/>
    </row>
    <row r="305" spans="1:5" x14ac:dyDescent="0.25">
      <c r="A305" s="32">
        <f t="shared" si="12"/>
        <v>0</v>
      </c>
      <c r="B305" s="32">
        <f t="shared" si="13"/>
        <v>0</v>
      </c>
      <c r="C305" s="32">
        <f t="shared" si="14"/>
        <v>0</v>
      </c>
      <c r="D305" s="27">
        <v>294</v>
      </c>
      <c r="E305" s="31"/>
    </row>
    <row r="306" spans="1:5" x14ac:dyDescent="0.25">
      <c r="A306" s="32">
        <f t="shared" si="12"/>
        <v>0</v>
      </c>
      <c r="B306" s="32">
        <f t="shared" si="13"/>
        <v>0</v>
      </c>
      <c r="C306" s="32">
        <f t="shared" si="14"/>
        <v>0</v>
      </c>
      <c r="D306" s="27">
        <v>295</v>
      </c>
      <c r="E306" s="31"/>
    </row>
    <row r="307" spans="1:5" x14ac:dyDescent="0.25">
      <c r="A307" s="32">
        <f t="shared" si="12"/>
        <v>0</v>
      </c>
      <c r="B307" s="32">
        <f t="shared" si="13"/>
        <v>0</v>
      </c>
      <c r="C307" s="32">
        <f t="shared" si="14"/>
        <v>0</v>
      </c>
      <c r="D307" s="27">
        <v>296</v>
      </c>
      <c r="E307" s="31"/>
    </row>
    <row r="308" spans="1:5" x14ac:dyDescent="0.25">
      <c r="A308" s="32">
        <f t="shared" si="12"/>
        <v>0</v>
      </c>
      <c r="B308" s="32">
        <f t="shared" si="13"/>
        <v>0</v>
      </c>
      <c r="C308" s="32">
        <f t="shared" si="14"/>
        <v>0</v>
      </c>
      <c r="D308" s="27">
        <v>297</v>
      </c>
      <c r="E308" s="31"/>
    </row>
    <row r="309" spans="1:5" x14ac:dyDescent="0.25">
      <c r="A309" s="32">
        <f t="shared" si="12"/>
        <v>0</v>
      </c>
      <c r="B309" s="32">
        <f t="shared" si="13"/>
        <v>0</v>
      </c>
      <c r="C309" s="32">
        <f t="shared" si="14"/>
        <v>0</v>
      </c>
      <c r="D309" s="27">
        <v>298</v>
      </c>
      <c r="E309" s="31"/>
    </row>
    <row r="310" spans="1:5" x14ac:dyDescent="0.25">
      <c r="A310" s="32">
        <f t="shared" si="12"/>
        <v>0</v>
      </c>
      <c r="B310" s="32">
        <f t="shared" si="13"/>
        <v>0</v>
      </c>
      <c r="C310" s="32">
        <f t="shared" si="14"/>
        <v>0</v>
      </c>
      <c r="D310" s="27">
        <v>299</v>
      </c>
      <c r="E310" s="31"/>
    </row>
    <row r="311" spans="1:5" x14ac:dyDescent="0.25">
      <c r="A311" s="32">
        <f t="shared" si="12"/>
        <v>0</v>
      </c>
      <c r="B311" s="32">
        <f t="shared" si="13"/>
        <v>0</v>
      </c>
      <c r="C311" s="32">
        <f t="shared" si="14"/>
        <v>0</v>
      </c>
      <c r="D311" s="27">
        <v>300</v>
      </c>
      <c r="E311" s="31"/>
    </row>
    <row r="312" spans="1:5" x14ac:dyDescent="0.25">
      <c r="A312" s="32">
        <f t="shared" si="12"/>
        <v>0</v>
      </c>
      <c r="B312" s="32">
        <f t="shared" si="13"/>
        <v>0</v>
      </c>
      <c r="C312" s="32">
        <f t="shared" si="14"/>
        <v>0</v>
      </c>
      <c r="D312" s="27">
        <v>301</v>
      </c>
      <c r="E312" s="31"/>
    </row>
    <row r="313" spans="1:5" x14ac:dyDescent="0.25">
      <c r="A313" s="32">
        <f t="shared" si="12"/>
        <v>0</v>
      </c>
      <c r="B313" s="32">
        <f t="shared" si="13"/>
        <v>0</v>
      </c>
      <c r="C313" s="32">
        <f t="shared" si="14"/>
        <v>0</v>
      </c>
      <c r="D313" s="27">
        <v>302</v>
      </c>
      <c r="E313" s="31"/>
    </row>
    <row r="314" spans="1:5" x14ac:dyDescent="0.25">
      <c r="A314" s="32">
        <f t="shared" si="12"/>
        <v>0</v>
      </c>
      <c r="B314" s="32">
        <f t="shared" si="13"/>
        <v>0</v>
      </c>
      <c r="C314" s="32">
        <f t="shared" si="14"/>
        <v>0</v>
      </c>
      <c r="D314" s="27">
        <v>303</v>
      </c>
      <c r="E314" s="31"/>
    </row>
    <row r="315" spans="1:5" x14ac:dyDescent="0.25">
      <c r="A315" s="32">
        <f t="shared" si="12"/>
        <v>0</v>
      </c>
      <c r="B315" s="32">
        <f t="shared" si="13"/>
        <v>0</v>
      </c>
      <c r="C315" s="32">
        <f t="shared" si="14"/>
        <v>0</v>
      </c>
      <c r="D315" s="27">
        <v>304</v>
      </c>
      <c r="E315" s="31"/>
    </row>
    <row r="316" spans="1:5" x14ac:dyDescent="0.25">
      <c r="A316" s="32">
        <f t="shared" si="12"/>
        <v>0</v>
      </c>
      <c r="B316" s="32">
        <f t="shared" si="13"/>
        <v>0</v>
      </c>
      <c r="C316" s="32">
        <f t="shared" si="14"/>
        <v>0</v>
      </c>
      <c r="D316" s="27">
        <v>305</v>
      </c>
      <c r="E316" s="31"/>
    </row>
    <row r="317" spans="1:5" x14ac:dyDescent="0.25">
      <c r="A317" s="32">
        <f t="shared" si="12"/>
        <v>0</v>
      </c>
      <c r="B317" s="32">
        <f t="shared" si="13"/>
        <v>0</v>
      </c>
      <c r="C317" s="32">
        <f t="shared" si="14"/>
        <v>0</v>
      </c>
      <c r="D317" s="27">
        <v>306</v>
      </c>
      <c r="E317" s="31"/>
    </row>
    <row r="318" spans="1:5" x14ac:dyDescent="0.25">
      <c r="A318" s="32">
        <f t="shared" si="12"/>
        <v>0</v>
      </c>
      <c r="B318" s="32">
        <f t="shared" si="13"/>
        <v>0</v>
      </c>
      <c r="C318" s="32">
        <f t="shared" si="14"/>
        <v>0</v>
      </c>
      <c r="D318" s="27">
        <v>307</v>
      </c>
      <c r="E318" s="31"/>
    </row>
    <row r="319" spans="1:5" x14ac:dyDescent="0.25">
      <c r="A319" s="32">
        <f t="shared" si="12"/>
        <v>0</v>
      </c>
      <c r="B319" s="32">
        <f t="shared" si="13"/>
        <v>0</v>
      </c>
      <c r="C319" s="32">
        <f t="shared" si="14"/>
        <v>0</v>
      </c>
      <c r="D319" s="27">
        <v>308</v>
      </c>
      <c r="E319" s="31"/>
    </row>
    <row r="320" spans="1:5" x14ac:dyDescent="0.25">
      <c r="A320" s="32">
        <f t="shared" si="12"/>
        <v>0</v>
      </c>
      <c r="B320" s="32">
        <f t="shared" si="13"/>
        <v>0</v>
      </c>
      <c r="C320" s="32">
        <f t="shared" si="14"/>
        <v>0</v>
      </c>
      <c r="D320" s="27">
        <v>309</v>
      </c>
      <c r="E320" s="31"/>
    </row>
    <row r="321" spans="1:5" x14ac:dyDescent="0.25">
      <c r="A321" s="32">
        <f t="shared" si="12"/>
        <v>0</v>
      </c>
      <c r="B321" s="32">
        <f t="shared" si="13"/>
        <v>0</v>
      </c>
      <c r="C321" s="32">
        <f t="shared" si="14"/>
        <v>0</v>
      </c>
      <c r="D321" s="27">
        <v>310</v>
      </c>
      <c r="E321" s="31"/>
    </row>
    <row r="322" spans="1:5" x14ac:dyDescent="0.25">
      <c r="A322" s="32">
        <f t="shared" si="12"/>
        <v>0</v>
      </c>
      <c r="B322" s="32">
        <f t="shared" si="13"/>
        <v>0</v>
      </c>
      <c r="C322" s="32">
        <f t="shared" si="14"/>
        <v>0</v>
      </c>
      <c r="D322" s="27">
        <v>311</v>
      </c>
      <c r="E322" s="31"/>
    </row>
    <row r="323" spans="1:5" x14ac:dyDescent="0.25">
      <c r="A323" s="32">
        <f t="shared" si="12"/>
        <v>0</v>
      </c>
      <c r="B323" s="32">
        <f t="shared" si="13"/>
        <v>0</v>
      </c>
      <c r="C323" s="32">
        <f t="shared" si="14"/>
        <v>0</v>
      </c>
      <c r="D323" s="27">
        <v>312</v>
      </c>
      <c r="E323" s="31"/>
    </row>
    <row r="324" spans="1:5" x14ac:dyDescent="0.25">
      <c r="A324" s="32">
        <f t="shared" si="12"/>
        <v>0</v>
      </c>
      <c r="B324" s="32">
        <f t="shared" si="13"/>
        <v>0</v>
      </c>
      <c r="C324" s="32">
        <f t="shared" si="14"/>
        <v>0</v>
      </c>
      <c r="D324" s="27">
        <v>313</v>
      </c>
      <c r="E324" s="31"/>
    </row>
    <row r="325" spans="1:5" x14ac:dyDescent="0.25">
      <c r="A325" s="32">
        <f t="shared" si="12"/>
        <v>0</v>
      </c>
      <c r="B325" s="32">
        <f t="shared" si="13"/>
        <v>0</v>
      </c>
      <c r="C325" s="32">
        <f t="shared" si="14"/>
        <v>0</v>
      </c>
      <c r="D325" s="27">
        <v>314</v>
      </c>
      <c r="E325" s="31"/>
    </row>
    <row r="326" spans="1:5" x14ac:dyDescent="0.25">
      <c r="A326" s="32">
        <f t="shared" si="12"/>
        <v>0</v>
      </c>
      <c r="B326" s="32">
        <f t="shared" si="13"/>
        <v>0</v>
      </c>
      <c r="C326" s="32">
        <f t="shared" si="14"/>
        <v>0</v>
      </c>
      <c r="D326" s="27">
        <v>315</v>
      </c>
      <c r="E326" s="31"/>
    </row>
    <row r="327" spans="1:5" x14ac:dyDescent="0.25">
      <c r="A327" s="32">
        <f t="shared" si="12"/>
        <v>0</v>
      </c>
      <c r="B327" s="32">
        <f t="shared" si="13"/>
        <v>0</v>
      </c>
      <c r="C327" s="32">
        <f t="shared" si="14"/>
        <v>0</v>
      </c>
      <c r="D327" s="27">
        <v>316</v>
      </c>
      <c r="E327" s="31"/>
    </row>
    <row r="328" spans="1:5" x14ac:dyDescent="0.25">
      <c r="A328" s="32">
        <f t="shared" si="12"/>
        <v>0</v>
      </c>
      <c r="B328" s="32">
        <f t="shared" si="13"/>
        <v>0</v>
      </c>
      <c r="C328" s="32">
        <f t="shared" si="14"/>
        <v>0</v>
      </c>
      <c r="D328" s="27">
        <v>317</v>
      </c>
      <c r="E328" s="31"/>
    </row>
    <row r="329" spans="1:5" x14ac:dyDescent="0.25">
      <c r="A329" s="32">
        <f t="shared" si="12"/>
        <v>0</v>
      </c>
      <c r="B329" s="32">
        <f t="shared" si="13"/>
        <v>0</v>
      </c>
      <c r="C329" s="32">
        <f t="shared" si="14"/>
        <v>0</v>
      </c>
      <c r="D329" s="27">
        <v>318</v>
      </c>
      <c r="E329" s="31"/>
    </row>
    <row r="330" spans="1:5" x14ac:dyDescent="0.25">
      <c r="A330" s="32">
        <f t="shared" si="12"/>
        <v>0</v>
      </c>
      <c r="B330" s="32">
        <f t="shared" si="13"/>
        <v>0</v>
      </c>
      <c r="C330" s="32">
        <f t="shared" si="14"/>
        <v>0</v>
      </c>
      <c r="D330" s="27">
        <v>319</v>
      </c>
      <c r="E330" s="31"/>
    </row>
    <row r="331" spans="1:5" x14ac:dyDescent="0.25">
      <c r="A331" s="32">
        <f t="shared" si="12"/>
        <v>0</v>
      </c>
      <c r="B331" s="32">
        <f t="shared" si="13"/>
        <v>0</v>
      </c>
      <c r="C331" s="32">
        <f t="shared" si="14"/>
        <v>0</v>
      </c>
      <c r="D331" s="27">
        <v>320</v>
      </c>
      <c r="E331" s="31"/>
    </row>
    <row r="332" spans="1:5" x14ac:dyDescent="0.25">
      <c r="A332" s="32">
        <f t="shared" ref="A332:A371" si="15">A331-C332-E332</f>
        <v>0</v>
      </c>
      <c r="B332" s="32">
        <f t="shared" ref="B332:B371" si="16">A331*$B$2/12</f>
        <v>0</v>
      </c>
      <c r="C332" s="32">
        <f t="shared" ref="C332:C371" si="17">MIN(A331,$B$7-B332)</f>
        <v>0</v>
      </c>
      <c r="D332" s="27">
        <v>321</v>
      </c>
      <c r="E332" s="31"/>
    </row>
    <row r="333" spans="1:5" x14ac:dyDescent="0.25">
      <c r="A333" s="32">
        <f t="shared" si="15"/>
        <v>0</v>
      </c>
      <c r="B333" s="32">
        <f t="shared" si="16"/>
        <v>0</v>
      </c>
      <c r="C333" s="32">
        <f t="shared" si="17"/>
        <v>0</v>
      </c>
      <c r="D333" s="27">
        <v>322</v>
      </c>
      <c r="E333" s="31"/>
    </row>
    <row r="334" spans="1:5" x14ac:dyDescent="0.25">
      <c r="A334" s="32">
        <f t="shared" si="15"/>
        <v>0</v>
      </c>
      <c r="B334" s="32">
        <f t="shared" si="16"/>
        <v>0</v>
      </c>
      <c r="C334" s="32">
        <f t="shared" si="17"/>
        <v>0</v>
      </c>
      <c r="D334" s="27">
        <v>323</v>
      </c>
      <c r="E334" s="31"/>
    </row>
    <row r="335" spans="1:5" x14ac:dyDescent="0.25">
      <c r="A335" s="32">
        <f t="shared" si="15"/>
        <v>0</v>
      </c>
      <c r="B335" s="32">
        <f t="shared" si="16"/>
        <v>0</v>
      </c>
      <c r="C335" s="32">
        <f t="shared" si="17"/>
        <v>0</v>
      </c>
      <c r="D335" s="27">
        <v>324</v>
      </c>
      <c r="E335" s="31"/>
    </row>
    <row r="336" spans="1:5" x14ac:dyDescent="0.25">
      <c r="A336" s="32">
        <f t="shared" si="15"/>
        <v>0</v>
      </c>
      <c r="B336" s="32">
        <f t="shared" si="16"/>
        <v>0</v>
      </c>
      <c r="C336" s="32">
        <f t="shared" si="17"/>
        <v>0</v>
      </c>
      <c r="D336" s="27">
        <v>325</v>
      </c>
      <c r="E336" s="31"/>
    </row>
    <row r="337" spans="1:5" x14ac:dyDescent="0.25">
      <c r="A337" s="32">
        <f t="shared" si="15"/>
        <v>0</v>
      </c>
      <c r="B337" s="32">
        <f t="shared" si="16"/>
        <v>0</v>
      </c>
      <c r="C337" s="32">
        <f t="shared" si="17"/>
        <v>0</v>
      </c>
      <c r="D337" s="27">
        <v>326</v>
      </c>
      <c r="E337" s="31"/>
    </row>
    <row r="338" spans="1:5" x14ac:dyDescent="0.25">
      <c r="A338" s="32">
        <f t="shared" si="15"/>
        <v>0</v>
      </c>
      <c r="B338" s="32">
        <f t="shared" si="16"/>
        <v>0</v>
      </c>
      <c r="C338" s="32">
        <f t="shared" si="17"/>
        <v>0</v>
      </c>
      <c r="D338" s="27">
        <v>327</v>
      </c>
      <c r="E338" s="31"/>
    </row>
    <row r="339" spans="1:5" x14ac:dyDescent="0.25">
      <c r="A339" s="32">
        <f t="shared" si="15"/>
        <v>0</v>
      </c>
      <c r="B339" s="32">
        <f t="shared" si="16"/>
        <v>0</v>
      </c>
      <c r="C339" s="32">
        <f t="shared" si="17"/>
        <v>0</v>
      </c>
      <c r="D339" s="27">
        <v>328</v>
      </c>
      <c r="E339" s="31"/>
    </row>
    <row r="340" spans="1:5" x14ac:dyDescent="0.25">
      <c r="A340" s="32">
        <f t="shared" si="15"/>
        <v>0</v>
      </c>
      <c r="B340" s="32">
        <f t="shared" si="16"/>
        <v>0</v>
      </c>
      <c r="C340" s="32">
        <f t="shared" si="17"/>
        <v>0</v>
      </c>
      <c r="D340" s="27">
        <v>329</v>
      </c>
      <c r="E340" s="31"/>
    </row>
    <row r="341" spans="1:5" x14ac:dyDescent="0.25">
      <c r="A341" s="32">
        <f t="shared" si="15"/>
        <v>0</v>
      </c>
      <c r="B341" s="32">
        <f t="shared" si="16"/>
        <v>0</v>
      </c>
      <c r="C341" s="32">
        <f t="shared" si="17"/>
        <v>0</v>
      </c>
      <c r="D341" s="27">
        <v>330</v>
      </c>
      <c r="E341" s="31"/>
    </row>
    <row r="342" spans="1:5" x14ac:dyDescent="0.25">
      <c r="A342" s="32">
        <f t="shared" si="15"/>
        <v>0</v>
      </c>
      <c r="B342" s="32">
        <f t="shared" si="16"/>
        <v>0</v>
      </c>
      <c r="C342" s="32">
        <f t="shared" si="17"/>
        <v>0</v>
      </c>
      <c r="D342" s="27">
        <v>331</v>
      </c>
      <c r="E342" s="31"/>
    </row>
    <row r="343" spans="1:5" x14ac:dyDescent="0.25">
      <c r="A343" s="32">
        <f t="shared" si="15"/>
        <v>0</v>
      </c>
      <c r="B343" s="32">
        <f t="shared" si="16"/>
        <v>0</v>
      </c>
      <c r="C343" s="32">
        <f t="shared" si="17"/>
        <v>0</v>
      </c>
      <c r="D343" s="27">
        <v>332</v>
      </c>
      <c r="E343" s="31"/>
    </row>
    <row r="344" spans="1:5" x14ac:dyDescent="0.25">
      <c r="A344" s="32">
        <f t="shared" si="15"/>
        <v>0</v>
      </c>
      <c r="B344" s="32">
        <f t="shared" si="16"/>
        <v>0</v>
      </c>
      <c r="C344" s="32">
        <f t="shared" si="17"/>
        <v>0</v>
      </c>
      <c r="D344" s="27">
        <v>333</v>
      </c>
      <c r="E344" s="31"/>
    </row>
    <row r="345" spans="1:5" x14ac:dyDescent="0.25">
      <c r="A345" s="32">
        <f t="shared" si="15"/>
        <v>0</v>
      </c>
      <c r="B345" s="32">
        <f t="shared" si="16"/>
        <v>0</v>
      </c>
      <c r="C345" s="32">
        <f t="shared" si="17"/>
        <v>0</v>
      </c>
      <c r="D345" s="27">
        <v>334</v>
      </c>
      <c r="E345" s="31"/>
    </row>
    <row r="346" spans="1:5" x14ac:dyDescent="0.25">
      <c r="A346" s="32">
        <f t="shared" si="15"/>
        <v>0</v>
      </c>
      <c r="B346" s="32">
        <f t="shared" si="16"/>
        <v>0</v>
      </c>
      <c r="C346" s="32">
        <f t="shared" si="17"/>
        <v>0</v>
      </c>
      <c r="D346" s="27">
        <v>335</v>
      </c>
      <c r="E346" s="31"/>
    </row>
    <row r="347" spans="1:5" x14ac:dyDescent="0.25">
      <c r="A347" s="32">
        <f t="shared" si="15"/>
        <v>0</v>
      </c>
      <c r="B347" s="32">
        <f t="shared" si="16"/>
        <v>0</v>
      </c>
      <c r="C347" s="32">
        <f t="shared" si="17"/>
        <v>0</v>
      </c>
      <c r="D347" s="27">
        <v>336</v>
      </c>
      <c r="E347" s="31"/>
    </row>
    <row r="348" spans="1:5" x14ac:dyDescent="0.25">
      <c r="A348" s="32">
        <f t="shared" si="15"/>
        <v>0</v>
      </c>
      <c r="B348" s="32">
        <f t="shared" si="16"/>
        <v>0</v>
      </c>
      <c r="C348" s="32">
        <f t="shared" si="17"/>
        <v>0</v>
      </c>
      <c r="D348" s="27">
        <v>337</v>
      </c>
      <c r="E348" s="31"/>
    </row>
    <row r="349" spans="1:5" x14ac:dyDescent="0.25">
      <c r="A349" s="32">
        <f t="shared" si="15"/>
        <v>0</v>
      </c>
      <c r="B349" s="32">
        <f t="shared" si="16"/>
        <v>0</v>
      </c>
      <c r="C349" s="32">
        <f t="shared" si="17"/>
        <v>0</v>
      </c>
      <c r="D349" s="27">
        <v>338</v>
      </c>
      <c r="E349" s="31"/>
    </row>
    <row r="350" spans="1:5" x14ac:dyDescent="0.25">
      <c r="A350" s="32">
        <f t="shared" si="15"/>
        <v>0</v>
      </c>
      <c r="B350" s="32">
        <f t="shared" si="16"/>
        <v>0</v>
      </c>
      <c r="C350" s="32">
        <f t="shared" si="17"/>
        <v>0</v>
      </c>
      <c r="D350" s="27">
        <v>339</v>
      </c>
      <c r="E350" s="31"/>
    </row>
    <row r="351" spans="1:5" x14ac:dyDescent="0.25">
      <c r="A351" s="32">
        <f t="shared" si="15"/>
        <v>0</v>
      </c>
      <c r="B351" s="32">
        <f t="shared" si="16"/>
        <v>0</v>
      </c>
      <c r="C351" s="32">
        <f t="shared" si="17"/>
        <v>0</v>
      </c>
      <c r="D351" s="27">
        <v>340</v>
      </c>
      <c r="E351" s="31"/>
    </row>
    <row r="352" spans="1:5" x14ac:dyDescent="0.25">
      <c r="A352" s="32">
        <f t="shared" si="15"/>
        <v>0</v>
      </c>
      <c r="B352" s="32">
        <f t="shared" si="16"/>
        <v>0</v>
      </c>
      <c r="C352" s="32">
        <f t="shared" si="17"/>
        <v>0</v>
      </c>
      <c r="D352" s="27">
        <v>341</v>
      </c>
      <c r="E352" s="31"/>
    </row>
    <row r="353" spans="1:5" x14ac:dyDescent="0.25">
      <c r="A353" s="32">
        <f t="shared" si="15"/>
        <v>0</v>
      </c>
      <c r="B353" s="32">
        <f t="shared" si="16"/>
        <v>0</v>
      </c>
      <c r="C353" s="32">
        <f t="shared" si="17"/>
        <v>0</v>
      </c>
      <c r="D353" s="27">
        <v>342</v>
      </c>
      <c r="E353" s="31"/>
    </row>
    <row r="354" spans="1:5" x14ac:dyDescent="0.25">
      <c r="A354" s="32">
        <f t="shared" si="15"/>
        <v>0</v>
      </c>
      <c r="B354" s="32">
        <f t="shared" si="16"/>
        <v>0</v>
      </c>
      <c r="C354" s="32">
        <f t="shared" si="17"/>
        <v>0</v>
      </c>
      <c r="D354" s="27">
        <v>343</v>
      </c>
      <c r="E354" s="31"/>
    </row>
    <row r="355" spans="1:5" x14ac:dyDescent="0.25">
      <c r="A355" s="32">
        <f t="shared" si="15"/>
        <v>0</v>
      </c>
      <c r="B355" s="32">
        <f t="shared" si="16"/>
        <v>0</v>
      </c>
      <c r="C355" s="32">
        <f t="shared" si="17"/>
        <v>0</v>
      </c>
      <c r="D355" s="27">
        <v>344</v>
      </c>
      <c r="E355" s="31"/>
    </row>
    <row r="356" spans="1:5" x14ac:dyDescent="0.25">
      <c r="A356" s="32">
        <f t="shared" si="15"/>
        <v>0</v>
      </c>
      <c r="B356" s="32">
        <f t="shared" si="16"/>
        <v>0</v>
      </c>
      <c r="C356" s="32">
        <f t="shared" si="17"/>
        <v>0</v>
      </c>
      <c r="D356" s="27">
        <v>345</v>
      </c>
      <c r="E356" s="31"/>
    </row>
    <row r="357" spans="1:5" x14ac:dyDescent="0.25">
      <c r="A357" s="32">
        <f t="shared" si="15"/>
        <v>0</v>
      </c>
      <c r="B357" s="32">
        <f t="shared" si="16"/>
        <v>0</v>
      </c>
      <c r="C357" s="32">
        <f t="shared" si="17"/>
        <v>0</v>
      </c>
      <c r="D357" s="27">
        <v>346</v>
      </c>
      <c r="E357" s="31"/>
    </row>
    <row r="358" spans="1:5" x14ac:dyDescent="0.25">
      <c r="A358" s="32">
        <f t="shared" si="15"/>
        <v>0</v>
      </c>
      <c r="B358" s="32">
        <f t="shared" si="16"/>
        <v>0</v>
      </c>
      <c r="C358" s="32">
        <f t="shared" si="17"/>
        <v>0</v>
      </c>
      <c r="D358" s="27">
        <v>347</v>
      </c>
      <c r="E358" s="31"/>
    </row>
    <row r="359" spans="1:5" x14ac:dyDescent="0.25">
      <c r="A359" s="32">
        <f t="shared" si="15"/>
        <v>0</v>
      </c>
      <c r="B359" s="32">
        <f t="shared" si="16"/>
        <v>0</v>
      </c>
      <c r="C359" s="32">
        <f t="shared" si="17"/>
        <v>0</v>
      </c>
      <c r="D359" s="27">
        <v>348</v>
      </c>
      <c r="E359" s="31"/>
    </row>
    <row r="360" spans="1:5" x14ac:dyDescent="0.25">
      <c r="A360" s="32">
        <f t="shared" si="15"/>
        <v>0</v>
      </c>
      <c r="B360" s="32">
        <f t="shared" si="16"/>
        <v>0</v>
      </c>
      <c r="C360" s="32">
        <f t="shared" si="17"/>
        <v>0</v>
      </c>
      <c r="D360" s="27">
        <v>349</v>
      </c>
      <c r="E360" s="31"/>
    </row>
    <row r="361" spans="1:5" x14ac:dyDescent="0.25">
      <c r="A361" s="32">
        <f t="shared" si="15"/>
        <v>0</v>
      </c>
      <c r="B361" s="32">
        <f t="shared" si="16"/>
        <v>0</v>
      </c>
      <c r="C361" s="32">
        <f t="shared" si="17"/>
        <v>0</v>
      </c>
      <c r="D361" s="27">
        <v>350</v>
      </c>
      <c r="E361" s="31"/>
    </row>
    <row r="362" spans="1:5" x14ac:dyDescent="0.25">
      <c r="A362" s="32">
        <f t="shared" si="15"/>
        <v>0</v>
      </c>
      <c r="B362" s="32">
        <f t="shared" si="16"/>
        <v>0</v>
      </c>
      <c r="C362" s="32">
        <f t="shared" si="17"/>
        <v>0</v>
      </c>
      <c r="D362" s="27">
        <v>351</v>
      </c>
      <c r="E362" s="31"/>
    </row>
    <row r="363" spans="1:5" x14ac:dyDescent="0.25">
      <c r="A363" s="32">
        <f t="shared" si="15"/>
        <v>0</v>
      </c>
      <c r="B363" s="32">
        <f t="shared" si="16"/>
        <v>0</v>
      </c>
      <c r="C363" s="32">
        <f t="shared" si="17"/>
        <v>0</v>
      </c>
      <c r="D363" s="27">
        <v>352</v>
      </c>
      <c r="E363" s="31"/>
    </row>
    <row r="364" spans="1:5" x14ac:dyDescent="0.25">
      <c r="A364" s="32">
        <f t="shared" si="15"/>
        <v>0</v>
      </c>
      <c r="B364" s="32">
        <f t="shared" si="16"/>
        <v>0</v>
      </c>
      <c r="C364" s="32">
        <f t="shared" si="17"/>
        <v>0</v>
      </c>
      <c r="D364" s="27">
        <v>353</v>
      </c>
      <c r="E364" s="31"/>
    </row>
    <row r="365" spans="1:5" x14ac:dyDescent="0.25">
      <c r="A365" s="32">
        <f t="shared" si="15"/>
        <v>0</v>
      </c>
      <c r="B365" s="32">
        <f t="shared" si="16"/>
        <v>0</v>
      </c>
      <c r="C365" s="32">
        <f t="shared" si="17"/>
        <v>0</v>
      </c>
      <c r="D365" s="27">
        <v>354</v>
      </c>
      <c r="E365" s="31"/>
    </row>
    <row r="366" spans="1:5" x14ac:dyDescent="0.25">
      <c r="A366" s="32">
        <f t="shared" si="15"/>
        <v>0</v>
      </c>
      <c r="B366" s="32">
        <f t="shared" si="16"/>
        <v>0</v>
      </c>
      <c r="C366" s="32">
        <f t="shared" si="17"/>
        <v>0</v>
      </c>
      <c r="D366" s="27">
        <v>355</v>
      </c>
      <c r="E366" s="31"/>
    </row>
    <row r="367" spans="1:5" x14ac:dyDescent="0.25">
      <c r="A367" s="32">
        <f t="shared" si="15"/>
        <v>0</v>
      </c>
      <c r="B367" s="32">
        <f t="shared" si="16"/>
        <v>0</v>
      </c>
      <c r="C367" s="32">
        <f t="shared" si="17"/>
        <v>0</v>
      </c>
      <c r="D367" s="27">
        <v>356</v>
      </c>
      <c r="E367" s="31"/>
    </row>
    <row r="368" spans="1:5" x14ac:dyDescent="0.25">
      <c r="A368" s="32">
        <f t="shared" si="15"/>
        <v>0</v>
      </c>
      <c r="B368" s="32">
        <f t="shared" si="16"/>
        <v>0</v>
      </c>
      <c r="C368" s="32">
        <f t="shared" si="17"/>
        <v>0</v>
      </c>
      <c r="D368" s="27">
        <v>357</v>
      </c>
      <c r="E368" s="31"/>
    </row>
    <row r="369" spans="1:5" x14ac:dyDescent="0.25">
      <c r="A369" s="32">
        <f t="shared" si="15"/>
        <v>0</v>
      </c>
      <c r="B369" s="32">
        <f t="shared" si="16"/>
        <v>0</v>
      </c>
      <c r="C369" s="32">
        <f t="shared" si="17"/>
        <v>0</v>
      </c>
      <c r="D369" s="27">
        <v>358</v>
      </c>
      <c r="E369" s="31"/>
    </row>
    <row r="370" spans="1:5" x14ac:dyDescent="0.25">
      <c r="A370" s="32">
        <f t="shared" si="15"/>
        <v>0</v>
      </c>
      <c r="B370" s="32">
        <f t="shared" si="16"/>
        <v>0</v>
      </c>
      <c r="C370" s="32">
        <f t="shared" si="17"/>
        <v>0</v>
      </c>
      <c r="D370" s="27">
        <v>359</v>
      </c>
      <c r="E370" s="31"/>
    </row>
    <row r="371" spans="1:5" x14ac:dyDescent="0.25">
      <c r="A371" s="32">
        <f t="shared" si="15"/>
        <v>0</v>
      </c>
      <c r="B371" s="32">
        <f t="shared" si="16"/>
        <v>0</v>
      </c>
      <c r="C371" s="32">
        <f t="shared" si="17"/>
        <v>0</v>
      </c>
      <c r="D371" s="27">
        <v>360</v>
      </c>
      <c r="E371" s="31"/>
    </row>
  </sheetData>
  <printOptions gridLines="1" gridLinesSet="0"/>
  <pageMargins left="0.7" right="0.7" top="0.75" bottom="0.75" header="0.5" footer="0.5"/>
  <pageSetup paperSize="9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71"/>
  <sheetViews>
    <sheetView workbookViewId="0">
      <selection activeCell="B3" sqref="B3"/>
    </sheetView>
  </sheetViews>
  <sheetFormatPr defaultRowHeight="13.2" x14ac:dyDescent="0.25"/>
  <cols>
    <col min="1" max="1" width="27.33203125" style="27" customWidth="1"/>
    <col min="2" max="2" width="15" style="27" customWidth="1"/>
    <col min="3" max="3" width="14.5546875" style="27" customWidth="1"/>
    <col min="4" max="4" width="11.6640625" style="27" customWidth="1"/>
    <col min="5" max="5" width="14" style="27" customWidth="1"/>
    <col min="6" max="256" width="11.6640625" style="27" customWidth="1"/>
    <col min="257" max="257" width="27.33203125" style="27" customWidth="1"/>
    <col min="258" max="258" width="15" style="27" customWidth="1"/>
    <col min="259" max="259" width="14.5546875" style="27" customWidth="1"/>
    <col min="260" max="260" width="11.6640625" style="27" customWidth="1"/>
    <col min="261" max="261" width="14" style="27" customWidth="1"/>
    <col min="262" max="512" width="11.6640625" style="27" customWidth="1"/>
    <col min="513" max="513" width="27.33203125" style="27" customWidth="1"/>
    <col min="514" max="514" width="15" style="27" customWidth="1"/>
    <col min="515" max="515" width="14.5546875" style="27" customWidth="1"/>
    <col min="516" max="516" width="11.6640625" style="27" customWidth="1"/>
    <col min="517" max="517" width="14" style="27" customWidth="1"/>
    <col min="518" max="768" width="11.6640625" style="27" customWidth="1"/>
    <col min="769" max="769" width="27.33203125" style="27" customWidth="1"/>
    <col min="770" max="770" width="15" style="27" customWidth="1"/>
    <col min="771" max="771" width="14.5546875" style="27" customWidth="1"/>
    <col min="772" max="772" width="11.6640625" style="27" customWidth="1"/>
    <col min="773" max="773" width="14" style="27" customWidth="1"/>
    <col min="774" max="1024" width="11.6640625" style="27" customWidth="1"/>
    <col min="1025" max="1025" width="27.33203125" style="27" customWidth="1"/>
    <col min="1026" max="1026" width="15" style="27" customWidth="1"/>
    <col min="1027" max="1027" width="14.5546875" style="27" customWidth="1"/>
    <col min="1028" max="1028" width="11.6640625" style="27" customWidth="1"/>
    <col min="1029" max="1029" width="14" style="27" customWidth="1"/>
    <col min="1030" max="1280" width="11.6640625" style="27" customWidth="1"/>
    <col min="1281" max="1281" width="27.33203125" style="27" customWidth="1"/>
    <col min="1282" max="1282" width="15" style="27" customWidth="1"/>
    <col min="1283" max="1283" width="14.5546875" style="27" customWidth="1"/>
    <col min="1284" max="1284" width="11.6640625" style="27" customWidth="1"/>
    <col min="1285" max="1285" width="14" style="27" customWidth="1"/>
    <col min="1286" max="1536" width="11.6640625" style="27" customWidth="1"/>
    <col min="1537" max="1537" width="27.33203125" style="27" customWidth="1"/>
    <col min="1538" max="1538" width="15" style="27" customWidth="1"/>
    <col min="1539" max="1539" width="14.5546875" style="27" customWidth="1"/>
    <col min="1540" max="1540" width="11.6640625" style="27" customWidth="1"/>
    <col min="1541" max="1541" width="14" style="27" customWidth="1"/>
    <col min="1542" max="1792" width="11.6640625" style="27" customWidth="1"/>
    <col min="1793" max="1793" width="27.33203125" style="27" customWidth="1"/>
    <col min="1794" max="1794" width="15" style="27" customWidth="1"/>
    <col min="1795" max="1795" width="14.5546875" style="27" customWidth="1"/>
    <col min="1796" max="1796" width="11.6640625" style="27" customWidth="1"/>
    <col min="1797" max="1797" width="14" style="27" customWidth="1"/>
    <col min="1798" max="2048" width="11.6640625" style="27" customWidth="1"/>
    <col min="2049" max="2049" width="27.33203125" style="27" customWidth="1"/>
    <col min="2050" max="2050" width="15" style="27" customWidth="1"/>
    <col min="2051" max="2051" width="14.5546875" style="27" customWidth="1"/>
    <col min="2052" max="2052" width="11.6640625" style="27" customWidth="1"/>
    <col min="2053" max="2053" width="14" style="27" customWidth="1"/>
    <col min="2054" max="2304" width="11.6640625" style="27" customWidth="1"/>
    <col min="2305" max="2305" width="27.33203125" style="27" customWidth="1"/>
    <col min="2306" max="2306" width="15" style="27" customWidth="1"/>
    <col min="2307" max="2307" width="14.5546875" style="27" customWidth="1"/>
    <col min="2308" max="2308" width="11.6640625" style="27" customWidth="1"/>
    <col min="2309" max="2309" width="14" style="27" customWidth="1"/>
    <col min="2310" max="2560" width="11.6640625" style="27" customWidth="1"/>
    <col min="2561" max="2561" width="27.33203125" style="27" customWidth="1"/>
    <col min="2562" max="2562" width="15" style="27" customWidth="1"/>
    <col min="2563" max="2563" width="14.5546875" style="27" customWidth="1"/>
    <col min="2564" max="2564" width="11.6640625" style="27" customWidth="1"/>
    <col min="2565" max="2565" width="14" style="27" customWidth="1"/>
    <col min="2566" max="2816" width="11.6640625" style="27" customWidth="1"/>
    <col min="2817" max="2817" width="27.33203125" style="27" customWidth="1"/>
    <col min="2818" max="2818" width="15" style="27" customWidth="1"/>
    <col min="2819" max="2819" width="14.5546875" style="27" customWidth="1"/>
    <col min="2820" max="2820" width="11.6640625" style="27" customWidth="1"/>
    <col min="2821" max="2821" width="14" style="27" customWidth="1"/>
    <col min="2822" max="3072" width="11.6640625" style="27" customWidth="1"/>
    <col min="3073" max="3073" width="27.33203125" style="27" customWidth="1"/>
    <col min="3074" max="3074" width="15" style="27" customWidth="1"/>
    <col min="3075" max="3075" width="14.5546875" style="27" customWidth="1"/>
    <col min="3076" max="3076" width="11.6640625" style="27" customWidth="1"/>
    <col min="3077" max="3077" width="14" style="27" customWidth="1"/>
    <col min="3078" max="3328" width="11.6640625" style="27" customWidth="1"/>
    <col min="3329" max="3329" width="27.33203125" style="27" customWidth="1"/>
    <col min="3330" max="3330" width="15" style="27" customWidth="1"/>
    <col min="3331" max="3331" width="14.5546875" style="27" customWidth="1"/>
    <col min="3332" max="3332" width="11.6640625" style="27" customWidth="1"/>
    <col min="3333" max="3333" width="14" style="27" customWidth="1"/>
    <col min="3334" max="3584" width="11.6640625" style="27" customWidth="1"/>
    <col min="3585" max="3585" width="27.33203125" style="27" customWidth="1"/>
    <col min="3586" max="3586" width="15" style="27" customWidth="1"/>
    <col min="3587" max="3587" width="14.5546875" style="27" customWidth="1"/>
    <col min="3588" max="3588" width="11.6640625" style="27" customWidth="1"/>
    <col min="3589" max="3589" width="14" style="27" customWidth="1"/>
    <col min="3590" max="3840" width="11.6640625" style="27" customWidth="1"/>
    <col min="3841" max="3841" width="27.33203125" style="27" customWidth="1"/>
    <col min="3842" max="3842" width="15" style="27" customWidth="1"/>
    <col min="3843" max="3843" width="14.5546875" style="27" customWidth="1"/>
    <col min="3844" max="3844" width="11.6640625" style="27" customWidth="1"/>
    <col min="3845" max="3845" width="14" style="27" customWidth="1"/>
    <col min="3846" max="4096" width="11.6640625" style="27" customWidth="1"/>
    <col min="4097" max="4097" width="27.33203125" style="27" customWidth="1"/>
    <col min="4098" max="4098" width="15" style="27" customWidth="1"/>
    <col min="4099" max="4099" width="14.5546875" style="27" customWidth="1"/>
    <col min="4100" max="4100" width="11.6640625" style="27" customWidth="1"/>
    <col min="4101" max="4101" width="14" style="27" customWidth="1"/>
    <col min="4102" max="4352" width="11.6640625" style="27" customWidth="1"/>
    <col min="4353" max="4353" width="27.33203125" style="27" customWidth="1"/>
    <col min="4354" max="4354" width="15" style="27" customWidth="1"/>
    <col min="4355" max="4355" width="14.5546875" style="27" customWidth="1"/>
    <col min="4356" max="4356" width="11.6640625" style="27" customWidth="1"/>
    <col min="4357" max="4357" width="14" style="27" customWidth="1"/>
    <col min="4358" max="4608" width="11.6640625" style="27" customWidth="1"/>
    <col min="4609" max="4609" width="27.33203125" style="27" customWidth="1"/>
    <col min="4610" max="4610" width="15" style="27" customWidth="1"/>
    <col min="4611" max="4611" width="14.5546875" style="27" customWidth="1"/>
    <col min="4612" max="4612" width="11.6640625" style="27" customWidth="1"/>
    <col min="4613" max="4613" width="14" style="27" customWidth="1"/>
    <col min="4614" max="4864" width="11.6640625" style="27" customWidth="1"/>
    <col min="4865" max="4865" width="27.33203125" style="27" customWidth="1"/>
    <col min="4866" max="4866" width="15" style="27" customWidth="1"/>
    <col min="4867" max="4867" width="14.5546875" style="27" customWidth="1"/>
    <col min="4868" max="4868" width="11.6640625" style="27" customWidth="1"/>
    <col min="4869" max="4869" width="14" style="27" customWidth="1"/>
    <col min="4870" max="5120" width="11.6640625" style="27" customWidth="1"/>
    <col min="5121" max="5121" width="27.33203125" style="27" customWidth="1"/>
    <col min="5122" max="5122" width="15" style="27" customWidth="1"/>
    <col min="5123" max="5123" width="14.5546875" style="27" customWidth="1"/>
    <col min="5124" max="5124" width="11.6640625" style="27" customWidth="1"/>
    <col min="5125" max="5125" width="14" style="27" customWidth="1"/>
    <col min="5126" max="5376" width="11.6640625" style="27" customWidth="1"/>
    <col min="5377" max="5377" width="27.33203125" style="27" customWidth="1"/>
    <col min="5378" max="5378" width="15" style="27" customWidth="1"/>
    <col min="5379" max="5379" width="14.5546875" style="27" customWidth="1"/>
    <col min="5380" max="5380" width="11.6640625" style="27" customWidth="1"/>
    <col min="5381" max="5381" width="14" style="27" customWidth="1"/>
    <col min="5382" max="5632" width="11.6640625" style="27" customWidth="1"/>
    <col min="5633" max="5633" width="27.33203125" style="27" customWidth="1"/>
    <col min="5634" max="5634" width="15" style="27" customWidth="1"/>
    <col min="5635" max="5635" width="14.5546875" style="27" customWidth="1"/>
    <col min="5636" max="5636" width="11.6640625" style="27" customWidth="1"/>
    <col min="5637" max="5637" width="14" style="27" customWidth="1"/>
    <col min="5638" max="5888" width="11.6640625" style="27" customWidth="1"/>
    <col min="5889" max="5889" width="27.33203125" style="27" customWidth="1"/>
    <col min="5890" max="5890" width="15" style="27" customWidth="1"/>
    <col min="5891" max="5891" width="14.5546875" style="27" customWidth="1"/>
    <col min="5892" max="5892" width="11.6640625" style="27" customWidth="1"/>
    <col min="5893" max="5893" width="14" style="27" customWidth="1"/>
    <col min="5894" max="6144" width="11.6640625" style="27" customWidth="1"/>
    <col min="6145" max="6145" width="27.33203125" style="27" customWidth="1"/>
    <col min="6146" max="6146" width="15" style="27" customWidth="1"/>
    <col min="6147" max="6147" width="14.5546875" style="27" customWidth="1"/>
    <col min="6148" max="6148" width="11.6640625" style="27" customWidth="1"/>
    <col min="6149" max="6149" width="14" style="27" customWidth="1"/>
    <col min="6150" max="6400" width="11.6640625" style="27" customWidth="1"/>
    <col min="6401" max="6401" width="27.33203125" style="27" customWidth="1"/>
    <col min="6402" max="6402" width="15" style="27" customWidth="1"/>
    <col min="6403" max="6403" width="14.5546875" style="27" customWidth="1"/>
    <col min="6404" max="6404" width="11.6640625" style="27" customWidth="1"/>
    <col min="6405" max="6405" width="14" style="27" customWidth="1"/>
    <col min="6406" max="6656" width="11.6640625" style="27" customWidth="1"/>
    <col min="6657" max="6657" width="27.33203125" style="27" customWidth="1"/>
    <col min="6658" max="6658" width="15" style="27" customWidth="1"/>
    <col min="6659" max="6659" width="14.5546875" style="27" customWidth="1"/>
    <col min="6660" max="6660" width="11.6640625" style="27" customWidth="1"/>
    <col min="6661" max="6661" width="14" style="27" customWidth="1"/>
    <col min="6662" max="6912" width="11.6640625" style="27" customWidth="1"/>
    <col min="6913" max="6913" width="27.33203125" style="27" customWidth="1"/>
    <col min="6914" max="6914" width="15" style="27" customWidth="1"/>
    <col min="6915" max="6915" width="14.5546875" style="27" customWidth="1"/>
    <col min="6916" max="6916" width="11.6640625" style="27" customWidth="1"/>
    <col min="6917" max="6917" width="14" style="27" customWidth="1"/>
    <col min="6918" max="7168" width="11.6640625" style="27" customWidth="1"/>
    <col min="7169" max="7169" width="27.33203125" style="27" customWidth="1"/>
    <col min="7170" max="7170" width="15" style="27" customWidth="1"/>
    <col min="7171" max="7171" width="14.5546875" style="27" customWidth="1"/>
    <col min="7172" max="7172" width="11.6640625" style="27" customWidth="1"/>
    <col min="7173" max="7173" width="14" style="27" customWidth="1"/>
    <col min="7174" max="7424" width="11.6640625" style="27" customWidth="1"/>
    <col min="7425" max="7425" width="27.33203125" style="27" customWidth="1"/>
    <col min="7426" max="7426" width="15" style="27" customWidth="1"/>
    <col min="7427" max="7427" width="14.5546875" style="27" customWidth="1"/>
    <col min="7428" max="7428" width="11.6640625" style="27" customWidth="1"/>
    <col min="7429" max="7429" width="14" style="27" customWidth="1"/>
    <col min="7430" max="7680" width="11.6640625" style="27" customWidth="1"/>
    <col min="7681" max="7681" width="27.33203125" style="27" customWidth="1"/>
    <col min="7682" max="7682" width="15" style="27" customWidth="1"/>
    <col min="7683" max="7683" width="14.5546875" style="27" customWidth="1"/>
    <col min="7684" max="7684" width="11.6640625" style="27" customWidth="1"/>
    <col min="7685" max="7685" width="14" style="27" customWidth="1"/>
    <col min="7686" max="7936" width="11.6640625" style="27" customWidth="1"/>
    <col min="7937" max="7937" width="27.33203125" style="27" customWidth="1"/>
    <col min="7938" max="7938" width="15" style="27" customWidth="1"/>
    <col min="7939" max="7939" width="14.5546875" style="27" customWidth="1"/>
    <col min="7940" max="7940" width="11.6640625" style="27" customWidth="1"/>
    <col min="7941" max="7941" width="14" style="27" customWidth="1"/>
    <col min="7942" max="8192" width="11.6640625" style="27" customWidth="1"/>
    <col min="8193" max="8193" width="27.33203125" style="27" customWidth="1"/>
    <col min="8194" max="8194" width="15" style="27" customWidth="1"/>
    <col min="8195" max="8195" width="14.5546875" style="27" customWidth="1"/>
    <col min="8196" max="8196" width="11.6640625" style="27" customWidth="1"/>
    <col min="8197" max="8197" width="14" style="27" customWidth="1"/>
    <col min="8198" max="8448" width="11.6640625" style="27" customWidth="1"/>
    <col min="8449" max="8449" width="27.33203125" style="27" customWidth="1"/>
    <col min="8450" max="8450" width="15" style="27" customWidth="1"/>
    <col min="8451" max="8451" width="14.5546875" style="27" customWidth="1"/>
    <col min="8452" max="8452" width="11.6640625" style="27" customWidth="1"/>
    <col min="8453" max="8453" width="14" style="27" customWidth="1"/>
    <col min="8454" max="8704" width="11.6640625" style="27" customWidth="1"/>
    <col min="8705" max="8705" width="27.33203125" style="27" customWidth="1"/>
    <col min="8706" max="8706" width="15" style="27" customWidth="1"/>
    <col min="8707" max="8707" width="14.5546875" style="27" customWidth="1"/>
    <col min="8708" max="8708" width="11.6640625" style="27" customWidth="1"/>
    <col min="8709" max="8709" width="14" style="27" customWidth="1"/>
    <col min="8710" max="8960" width="11.6640625" style="27" customWidth="1"/>
    <col min="8961" max="8961" width="27.33203125" style="27" customWidth="1"/>
    <col min="8962" max="8962" width="15" style="27" customWidth="1"/>
    <col min="8963" max="8963" width="14.5546875" style="27" customWidth="1"/>
    <col min="8964" max="8964" width="11.6640625" style="27" customWidth="1"/>
    <col min="8965" max="8965" width="14" style="27" customWidth="1"/>
    <col min="8966" max="9216" width="11.6640625" style="27" customWidth="1"/>
    <col min="9217" max="9217" width="27.33203125" style="27" customWidth="1"/>
    <col min="9218" max="9218" width="15" style="27" customWidth="1"/>
    <col min="9219" max="9219" width="14.5546875" style="27" customWidth="1"/>
    <col min="9220" max="9220" width="11.6640625" style="27" customWidth="1"/>
    <col min="9221" max="9221" width="14" style="27" customWidth="1"/>
    <col min="9222" max="9472" width="11.6640625" style="27" customWidth="1"/>
    <col min="9473" max="9473" width="27.33203125" style="27" customWidth="1"/>
    <col min="9474" max="9474" width="15" style="27" customWidth="1"/>
    <col min="9475" max="9475" width="14.5546875" style="27" customWidth="1"/>
    <col min="9476" max="9476" width="11.6640625" style="27" customWidth="1"/>
    <col min="9477" max="9477" width="14" style="27" customWidth="1"/>
    <col min="9478" max="9728" width="11.6640625" style="27" customWidth="1"/>
    <col min="9729" max="9729" width="27.33203125" style="27" customWidth="1"/>
    <col min="9730" max="9730" width="15" style="27" customWidth="1"/>
    <col min="9731" max="9731" width="14.5546875" style="27" customWidth="1"/>
    <col min="9732" max="9732" width="11.6640625" style="27" customWidth="1"/>
    <col min="9733" max="9733" width="14" style="27" customWidth="1"/>
    <col min="9734" max="9984" width="11.6640625" style="27" customWidth="1"/>
    <col min="9985" max="9985" width="27.33203125" style="27" customWidth="1"/>
    <col min="9986" max="9986" width="15" style="27" customWidth="1"/>
    <col min="9987" max="9987" width="14.5546875" style="27" customWidth="1"/>
    <col min="9988" max="9988" width="11.6640625" style="27" customWidth="1"/>
    <col min="9989" max="9989" width="14" style="27" customWidth="1"/>
    <col min="9990" max="10240" width="11.6640625" style="27" customWidth="1"/>
    <col min="10241" max="10241" width="27.33203125" style="27" customWidth="1"/>
    <col min="10242" max="10242" width="15" style="27" customWidth="1"/>
    <col min="10243" max="10243" width="14.5546875" style="27" customWidth="1"/>
    <col min="10244" max="10244" width="11.6640625" style="27" customWidth="1"/>
    <col min="10245" max="10245" width="14" style="27" customWidth="1"/>
    <col min="10246" max="10496" width="11.6640625" style="27" customWidth="1"/>
    <col min="10497" max="10497" width="27.33203125" style="27" customWidth="1"/>
    <col min="10498" max="10498" width="15" style="27" customWidth="1"/>
    <col min="10499" max="10499" width="14.5546875" style="27" customWidth="1"/>
    <col min="10500" max="10500" width="11.6640625" style="27" customWidth="1"/>
    <col min="10501" max="10501" width="14" style="27" customWidth="1"/>
    <col min="10502" max="10752" width="11.6640625" style="27" customWidth="1"/>
    <col min="10753" max="10753" width="27.33203125" style="27" customWidth="1"/>
    <col min="10754" max="10754" width="15" style="27" customWidth="1"/>
    <col min="10755" max="10755" width="14.5546875" style="27" customWidth="1"/>
    <col min="10756" max="10756" width="11.6640625" style="27" customWidth="1"/>
    <col min="10757" max="10757" width="14" style="27" customWidth="1"/>
    <col min="10758" max="11008" width="11.6640625" style="27" customWidth="1"/>
    <col min="11009" max="11009" width="27.33203125" style="27" customWidth="1"/>
    <col min="11010" max="11010" width="15" style="27" customWidth="1"/>
    <col min="11011" max="11011" width="14.5546875" style="27" customWidth="1"/>
    <col min="11012" max="11012" width="11.6640625" style="27" customWidth="1"/>
    <col min="11013" max="11013" width="14" style="27" customWidth="1"/>
    <col min="11014" max="11264" width="11.6640625" style="27" customWidth="1"/>
    <col min="11265" max="11265" width="27.33203125" style="27" customWidth="1"/>
    <col min="11266" max="11266" width="15" style="27" customWidth="1"/>
    <col min="11267" max="11267" width="14.5546875" style="27" customWidth="1"/>
    <col min="11268" max="11268" width="11.6640625" style="27" customWidth="1"/>
    <col min="11269" max="11269" width="14" style="27" customWidth="1"/>
    <col min="11270" max="11520" width="11.6640625" style="27" customWidth="1"/>
    <col min="11521" max="11521" width="27.33203125" style="27" customWidth="1"/>
    <col min="11522" max="11522" width="15" style="27" customWidth="1"/>
    <col min="11523" max="11523" width="14.5546875" style="27" customWidth="1"/>
    <col min="11524" max="11524" width="11.6640625" style="27" customWidth="1"/>
    <col min="11525" max="11525" width="14" style="27" customWidth="1"/>
    <col min="11526" max="11776" width="11.6640625" style="27" customWidth="1"/>
    <col min="11777" max="11777" width="27.33203125" style="27" customWidth="1"/>
    <col min="11778" max="11778" width="15" style="27" customWidth="1"/>
    <col min="11779" max="11779" width="14.5546875" style="27" customWidth="1"/>
    <col min="11780" max="11780" width="11.6640625" style="27" customWidth="1"/>
    <col min="11781" max="11781" width="14" style="27" customWidth="1"/>
    <col min="11782" max="12032" width="11.6640625" style="27" customWidth="1"/>
    <col min="12033" max="12033" width="27.33203125" style="27" customWidth="1"/>
    <col min="12034" max="12034" width="15" style="27" customWidth="1"/>
    <col min="12035" max="12035" width="14.5546875" style="27" customWidth="1"/>
    <col min="12036" max="12036" width="11.6640625" style="27" customWidth="1"/>
    <col min="12037" max="12037" width="14" style="27" customWidth="1"/>
    <col min="12038" max="12288" width="11.6640625" style="27" customWidth="1"/>
    <col min="12289" max="12289" width="27.33203125" style="27" customWidth="1"/>
    <col min="12290" max="12290" width="15" style="27" customWidth="1"/>
    <col min="12291" max="12291" width="14.5546875" style="27" customWidth="1"/>
    <col min="12292" max="12292" width="11.6640625" style="27" customWidth="1"/>
    <col min="12293" max="12293" width="14" style="27" customWidth="1"/>
    <col min="12294" max="12544" width="11.6640625" style="27" customWidth="1"/>
    <col min="12545" max="12545" width="27.33203125" style="27" customWidth="1"/>
    <col min="12546" max="12546" width="15" style="27" customWidth="1"/>
    <col min="12547" max="12547" width="14.5546875" style="27" customWidth="1"/>
    <col min="12548" max="12548" width="11.6640625" style="27" customWidth="1"/>
    <col min="12549" max="12549" width="14" style="27" customWidth="1"/>
    <col min="12550" max="12800" width="11.6640625" style="27" customWidth="1"/>
    <col min="12801" max="12801" width="27.33203125" style="27" customWidth="1"/>
    <col min="12802" max="12802" width="15" style="27" customWidth="1"/>
    <col min="12803" max="12803" width="14.5546875" style="27" customWidth="1"/>
    <col min="12804" max="12804" width="11.6640625" style="27" customWidth="1"/>
    <col min="12805" max="12805" width="14" style="27" customWidth="1"/>
    <col min="12806" max="13056" width="11.6640625" style="27" customWidth="1"/>
    <col min="13057" max="13057" width="27.33203125" style="27" customWidth="1"/>
    <col min="13058" max="13058" width="15" style="27" customWidth="1"/>
    <col min="13059" max="13059" width="14.5546875" style="27" customWidth="1"/>
    <col min="13060" max="13060" width="11.6640625" style="27" customWidth="1"/>
    <col min="13061" max="13061" width="14" style="27" customWidth="1"/>
    <col min="13062" max="13312" width="11.6640625" style="27" customWidth="1"/>
    <col min="13313" max="13313" width="27.33203125" style="27" customWidth="1"/>
    <col min="13314" max="13314" width="15" style="27" customWidth="1"/>
    <col min="13315" max="13315" width="14.5546875" style="27" customWidth="1"/>
    <col min="13316" max="13316" width="11.6640625" style="27" customWidth="1"/>
    <col min="13317" max="13317" width="14" style="27" customWidth="1"/>
    <col min="13318" max="13568" width="11.6640625" style="27" customWidth="1"/>
    <col min="13569" max="13569" width="27.33203125" style="27" customWidth="1"/>
    <col min="13570" max="13570" width="15" style="27" customWidth="1"/>
    <col min="13571" max="13571" width="14.5546875" style="27" customWidth="1"/>
    <col min="13572" max="13572" width="11.6640625" style="27" customWidth="1"/>
    <col min="13573" max="13573" width="14" style="27" customWidth="1"/>
    <col min="13574" max="13824" width="11.6640625" style="27" customWidth="1"/>
    <col min="13825" max="13825" width="27.33203125" style="27" customWidth="1"/>
    <col min="13826" max="13826" width="15" style="27" customWidth="1"/>
    <col min="13827" max="13827" width="14.5546875" style="27" customWidth="1"/>
    <col min="13828" max="13828" width="11.6640625" style="27" customWidth="1"/>
    <col min="13829" max="13829" width="14" style="27" customWidth="1"/>
    <col min="13830" max="14080" width="11.6640625" style="27" customWidth="1"/>
    <col min="14081" max="14081" width="27.33203125" style="27" customWidth="1"/>
    <col min="14082" max="14082" width="15" style="27" customWidth="1"/>
    <col min="14083" max="14083" width="14.5546875" style="27" customWidth="1"/>
    <col min="14084" max="14084" width="11.6640625" style="27" customWidth="1"/>
    <col min="14085" max="14085" width="14" style="27" customWidth="1"/>
    <col min="14086" max="14336" width="11.6640625" style="27" customWidth="1"/>
    <col min="14337" max="14337" width="27.33203125" style="27" customWidth="1"/>
    <col min="14338" max="14338" width="15" style="27" customWidth="1"/>
    <col min="14339" max="14339" width="14.5546875" style="27" customWidth="1"/>
    <col min="14340" max="14340" width="11.6640625" style="27" customWidth="1"/>
    <col min="14341" max="14341" width="14" style="27" customWidth="1"/>
    <col min="14342" max="14592" width="11.6640625" style="27" customWidth="1"/>
    <col min="14593" max="14593" width="27.33203125" style="27" customWidth="1"/>
    <col min="14594" max="14594" width="15" style="27" customWidth="1"/>
    <col min="14595" max="14595" width="14.5546875" style="27" customWidth="1"/>
    <col min="14596" max="14596" width="11.6640625" style="27" customWidth="1"/>
    <col min="14597" max="14597" width="14" style="27" customWidth="1"/>
    <col min="14598" max="14848" width="11.6640625" style="27" customWidth="1"/>
    <col min="14849" max="14849" width="27.33203125" style="27" customWidth="1"/>
    <col min="14850" max="14850" width="15" style="27" customWidth="1"/>
    <col min="14851" max="14851" width="14.5546875" style="27" customWidth="1"/>
    <col min="14852" max="14852" width="11.6640625" style="27" customWidth="1"/>
    <col min="14853" max="14853" width="14" style="27" customWidth="1"/>
    <col min="14854" max="15104" width="11.6640625" style="27" customWidth="1"/>
    <col min="15105" max="15105" width="27.33203125" style="27" customWidth="1"/>
    <col min="15106" max="15106" width="15" style="27" customWidth="1"/>
    <col min="15107" max="15107" width="14.5546875" style="27" customWidth="1"/>
    <col min="15108" max="15108" width="11.6640625" style="27" customWidth="1"/>
    <col min="15109" max="15109" width="14" style="27" customWidth="1"/>
    <col min="15110" max="15360" width="11.6640625" style="27" customWidth="1"/>
    <col min="15361" max="15361" width="27.33203125" style="27" customWidth="1"/>
    <col min="15362" max="15362" width="15" style="27" customWidth="1"/>
    <col min="15363" max="15363" width="14.5546875" style="27" customWidth="1"/>
    <col min="15364" max="15364" width="11.6640625" style="27" customWidth="1"/>
    <col min="15365" max="15365" width="14" style="27" customWidth="1"/>
    <col min="15366" max="15616" width="11.6640625" style="27" customWidth="1"/>
    <col min="15617" max="15617" width="27.33203125" style="27" customWidth="1"/>
    <col min="15618" max="15618" width="15" style="27" customWidth="1"/>
    <col min="15619" max="15619" width="14.5546875" style="27" customWidth="1"/>
    <col min="15620" max="15620" width="11.6640625" style="27" customWidth="1"/>
    <col min="15621" max="15621" width="14" style="27" customWidth="1"/>
    <col min="15622" max="15872" width="11.6640625" style="27" customWidth="1"/>
    <col min="15873" max="15873" width="27.33203125" style="27" customWidth="1"/>
    <col min="15874" max="15874" width="15" style="27" customWidth="1"/>
    <col min="15875" max="15875" width="14.5546875" style="27" customWidth="1"/>
    <col min="15876" max="15876" width="11.6640625" style="27" customWidth="1"/>
    <col min="15877" max="15877" width="14" style="27" customWidth="1"/>
    <col min="15878" max="16128" width="11.6640625" style="27" customWidth="1"/>
    <col min="16129" max="16129" width="27.33203125" style="27" customWidth="1"/>
    <col min="16130" max="16130" width="15" style="27" customWidth="1"/>
    <col min="16131" max="16131" width="14.5546875" style="27" customWidth="1"/>
    <col min="16132" max="16132" width="11.6640625" style="27" customWidth="1"/>
    <col min="16133" max="16133" width="14" style="27" customWidth="1"/>
    <col min="16134" max="16384" width="11.6640625" style="27" customWidth="1"/>
  </cols>
  <sheetData>
    <row r="1" spans="1:5" x14ac:dyDescent="0.25">
      <c r="A1" s="28" t="s">
        <v>128</v>
      </c>
      <c r="B1" s="29">
        <v>84</v>
      </c>
      <c r="C1" s="27" t="s">
        <v>129</v>
      </c>
    </row>
    <row r="2" spans="1:5" x14ac:dyDescent="0.25">
      <c r="A2" s="28" t="s">
        <v>130</v>
      </c>
      <c r="B2" s="30">
        <v>7.0000000000000007E-2</v>
      </c>
    </row>
    <row r="3" spans="1:5" x14ac:dyDescent="0.25">
      <c r="A3" s="28" t="s">
        <v>131</v>
      </c>
      <c r="B3" s="31">
        <f>'Capital Budget'!D42</f>
        <v>216175</v>
      </c>
    </row>
    <row r="4" spans="1:5" x14ac:dyDescent="0.25">
      <c r="A4" s="28" t="s">
        <v>132</v>
      </c>
      <c r="B4" s="31">
        <v>0</v>
      </c>
    </row>
    <row r="6" spans="1:5" x14ac:dyDescent="0.25">
      <c r="A6" s="28" t="s">
        <v>133</v>
      </c>
      <c r="B6" s="32">
        <f>B3*(((1-(1+B2/12))/(1-(1+B2/12)^B1))+B2/12)</f>
        <v>3262.6600951497931</v>
      </c>
    </row>
    <row r="7" spans="1:5" x14ac:dyDescent="0.25">
      <c r="A7" s="28" t="s">
        <v>134</v>
      </c>
      <c r="B7" s="32">
        <f>B6+B4</f>
        <v>3262.6600951497931</v>
      </c>
    </row>
    <row r="8" spans="1:5" x14ac:dyDescent="0.25">
      <c r="A8" s="28" t="s">
        <v>135</v>
      </c>
      <c r="B8" s="32">
        <f>SUM(B12:B997)</f>
        <v>57888.4479925825</v>
      </c>
    </row>
    <row r="10" spans="1:5" x14ac:dyDescent="0.25">
      <c r="A10" s="28" t="s">
        <v>136</v>
      </c>
      <c r="B10" s="28" t="s">
        <v>137</v>
      </c>
      <c r="C10" s="28" t="s">
        <v>131</v>
      </c>
      <c r="D10" s="28" t="s">
        <v>138</v>
      </c>
      <c r="E10" s="28" t="s">
        <v>139</v>
      </c>
    </row>
    <row r="11" spans="1:5" x14ac:dyDescent="0.25">
      <c r="A11" s="32">
        <f>B3</f>
        <v>216175</v>
      </c>
    </row>
    <row r="12" spans="1:5" x14ac:dyDescent="0.25">
      <c r="A12" s="32">
        <f t="shared" ref="A12:A75" si="0">A11-C12-E12</f>
        <v>214173.36073818355</v>
      </c>
      <c r="B12" s="32">
        <f t="shared" ref="B12:B75" si="1">A11*$B$2/12</f>
        <v>1261.0208333333335</v>
      </c>
      <c r="C12" s="32">
        <f t="shared" ref="C12:C75" si="2">MIN(A11,$B$7-B12)</f>
        <v>2001.6392618164596</v>
      </c>
      <c r="D12" s="27">
        <v>1</v>
      </c>
      <c r="E12" s="31"/>
    </row>
    <row r="13" spans="1:5" x14ac:dyDescent="0.25">
      <c r="A13" s="32">
        <f t="shared" si="0"/>
        <v>212160.04524733982</v>
      </c>
      <c r="B13" s="32">
        <f t="shared" si="1"/>
        <v>1249.3446043060708</v>
      </c>
      <c r="C13" s="32">
        <f t="shared" si="2"/>
        <v>2013.3154908437223</v>
      </c>
      <c r="D13" s="27">
        <v>2</v>
      </c>
      <c r="E13" s="31"/>
    </row>
    <row r="14" spans="1:5" x14ac:dyDescent="0.25">
      <c r="A14" s="32">
        <f t="shared" si="0"/>
        <v>210134.98541613284</v>
      </c>
      <c r="B14" s="32">
        <f t="shared" si="1"/>
        <v>1237.6002639428157</v>
      </c>
      <c r="C14" s="32">
        <f t="shared" si="2"/>
        <v>2025.0598312069774</v>
      </c>
      <c r="D14" s="27">
        <v>3</v>
      </c>
      <c r="E14" s="31"/>
    </row>
    <row r="15" spans="1:5" x14ac:dyDescent="0.25">
      <c r="A15" s="32">
        <f t="shared" si="0"/>
        <v>208098.11273591049</v>
      </c>
      <c r="B15" s="32">
        <f t="shared" si="1"/>
        <v>1225.7874149274417</v>
      </c>
      <c r="C15" s="32">
        <f t="shared" si="2"/>
        <v>2036.8726802223514</v>
      </c>
      <c r="D15" s="27">
        <v>4</v>
      </c>
      <c r="E15" s="31"/>
    </row>
    <row r="16" spans="1:5" x14ac:dyDescent="0.25">
      <c r="A16" s="32">
        <f t="shared" si="0"/>
        <v>206049.35829838683</v>
      </c>
      <c r="B16" s="32">
        <f t="shared" si="1"/>
        <v>1213.9056576261446</v>
      </c>
      <c r="C16" s="32">
        <f t="shared" si="2"/>
        <v>2048.7544375236484</v>
      </c>
      <c r="D16" s="27">
        <v>5</v>
      </c>
      <c r="E16" s="31"/>
    </row>
    <row r="17" spans="1:5" x14ac:dyDescent="0.25">
      <c r="A17" s="32">
        <f t="shared" si="0"/>
        <v>203988.65279331096</v>
      </c>
      <c r="B17" s="32">
        <f t="shared" si="1"/>
        <v>1201.9545900739233</v>
      </c>
      <c r="C17" s="32">
        <f t="shared" si="2"/>
        <v>2060.70550507587</v>
      </c>
      <c r="D17" s="27">
        <v>6</v>
      </c>
      <c r="E17" s="31"/>
    </row>
    <row r="18" spans="1:5" x14ac:dyDescent="0.25">
      <c r="A18" s="32">
        <f t="shared" si="0"/>
        <v>201915.92650612214</v>
      </c>
      <c r="B18" s="32">
        <f t="shared" si="1"/>
        <v>1189.9338079609809</v>
      </c>
      <c r="C18" s="32">
        <f t="shared" si="2"/>
        <v>2072.7262871888124</v>
      </c>
      <c r="D18" s="27">
        <v>7</v>
      </c>
      <c r="E18" s="31"/>
    </row>
    <row r="19" spans="1:5" x14ac:dyDescent="0.25">
      <c r="A19" s="32">
        <f t="shared" si="0"/>
        <v>199831.1093155914</v>
      </c>
      <c r="B19" s="32">
        <f t="shared" si="1"/>
        <v>1177.8429046190458</v>
      </c>
      <c r="C19" s="32">
        <f t="shared" si="2"/>
        <v>2084.8171905307472</v>
      </c>
      <c r="D19" s="27">
        <v>8</v>
      </c>
      <c r="E19" s="31"/>
    </row>
    <row r="20" spans="1:5" x14ac:dyDescent="0.25">
      <c r="A20" s="32">
        <f t="shared" si="0"/>
        <v>197734.13069144922</v>
      </c>
      <c r="B20" s="32">
        <f t="shared" si="1"/>
        <v>1165.6814710076167</v>
      </c>
      <c r="C20" s="32">
        <f t="shared" si="2"/>
        <v>2096.9786241421762</v>
      </c>
      <c r="D20" s="27">
        <v>9</v>
      </c>
      <c r="E20" s="31"/>
    </row>
    <row r="21" spans="1:5" x14ac:dyDescent="0.25">
      <c r="A21" s="32">
        <f t="shared" si="0"/>
        <v>195624.91969199953</v>
      </c>
      <c r="B21" s="32">
        <f t="shared" si="1"/>
        <v>1153.4490957001206</v>
      </c>
      <c r="C21" s="32">
        <f t="shared" si="2"/>
        <v>2109.2109994496723</v>
      </c>
      <c r="D21" s="27">
        <v>10</v>
      </c>
      <c r="E21" s="31"/>
    </row>
    <row r="22" spans="1:5" x14ac:dyDescent="0.25">
      <c r="A22" s="32">
        <f t="shared" si="0"/>
        <v>193503.40496171973</v>
      </c>
      <c r="B22" s="32">
        <f t="shared" si="1"/>
        <v>1141.1453648699974</v>
      </c>
      <c r="C22" s="32">
        <f t="shared" si="2"/>
        <v>2121.5147302797959</v>
      </c>
      <c r="D22" s="27">
        <v>11</v>
      </c>
      <c r="E22" s="31"/>
    </row>
    <row r="23" spans="1:5" x14ac:dyDescent="0.25">
      <c r="A23" s="32">
        <f t="shared" si="0"/>
        <v>191369.51472884664</v>
      </c>
      <c r="B23" s="32">
        <f t="shared" si="1"/>
        <v>1128.7698622766986</v>
      </c>
      <c r="C23" s="32">
        <f t="shared" si="2"/>
        <v>2133.8902328730946</v>
      </c>
      <c r="D23" s="27">
        <v>12</v>
      </c>
      <c r="E23" s="31"/>
    </row>
    <row r="24" spans="1:5" x14ac:dyDescent="0.25">
      <c r="A24" s="32">
        <f t="shared" si="0"/>
        <v>189223.17680294847</v>
      </c>
      <c r="B24" s="32">
        <f t="shared" si="1"/>
        <v>1116.3221692516056</v>
      </c>
      <c r="C24" s="32">
        <f t="shared" si="2"/>
        <v>2146.3379258981877</v>
      </c>
      <c r="D24" s="27">
        <v>13</v>
      </c>
      <c r="E24" s="31"/>
    </row>
    <row r="25" spans="1:5" x14ac:dyDescent="0.25">
      <c r="A25" s="32">
        <f t="shared" si="0"/>
        <v>187064.31857248253</v>
      </c>
      <c r="B25" s="32">
        <f t="shared" si="1"/>
        <v>1103.8018646838661</v>
      </c>
      <c r="C25" s="32">
        <f t="shared" si="2"/>
        <v>2158.8582304659267</v>
      </c>
      <c r="D25" s="27">
        <v>14</v>
      </c>
      <c r="E25" s="31"/>
    </row>
    <row r="26" spans="1:5" x14ac:dyDescent="0.25">
      <c r="A26" s="32">
        <f t="shared" si="0"/>
        <v>184892.8670023389</v>
      </c>
      <c r="B26" s="32">
        <f t="shared" si="1"/>
        <v>1091.2085250061482</v>
      </c>
      <c r="C26" s="32">
        <f t="shared" si="2"/>
        <v>2171.4515701436449</v>
      </c>
      <c r="D26" s="27">
        <v>15</v>
      </c>
      <c r="E26" s="31"/>
    </row>
    <row r="27" spans="1:5" x14ac:dyDescent="0.25">
      <c r="A27" s="32">
        <f t="shared" si="0"/>
        <v>182708.74863136941</v>
      </c>
      <c r="B27" s="32">
        <f t="shared" si="1"/>
        <v>1078.5417241803104</v>
      </c>
      <c r="C27" s="32">
        <f t="shared" si="2"/>
        <v>2184.1183709694824</v>
      </c>
      <c r="D27" s="27">
        <v>16</v>
      </c>
      <c r="E27" s="31"/>
    </row>
    <row r="28" spans="1:5" x14ac:dyDescent="0.25">
      <c r="A28" s="32">
        <f t="shared" si="0"/>
        <v>180511.88956990262</v>
      </c>
      <c r="B28" s="32">
        <f t="shared" si="1"/>
        <v>1065.8010336829882</v>
      </c>
      <c r="C28" s="32">
        <f t="shared" si="2"/>
        <v>2196.8590614668046</v>
      </c>
      <c r="D28" s="27">
        <v>17</v>
      </c>
      <c r="E28" s="31"/>
    </row>
    <row r="29" spans="1:5" x14ac:dyDescent="0.25">
      <c r="A29" s="32">
        <f t="shared" si="0"/>
        <v>178302.21549724392</v>
      </c>
      <c r="B29" s="32">
        <f t="shared" si="1"/>
        <v>1052.9860224910988</v>
      </c>
      <c r="C29" s="32">
        <f t="shared" si="2"/>
        <v>2209.6740726586941</v>
      </c>
      <c r="D29" s="27">
        <v>18</v>
      </c>
      <c r="E29" s="31"/>
    </row>
    <row r="30" spans="1:5" x14ac:dyDescent="0.25">
      <c r="A30" s="32">
        <f t="shared" si="0"/>
        <v>176079.65165916138</v>
      </c>
      <c r="B30" s="32">
        <f t="shared" si="1"/>
        <v>1040.0962570672561</v>
      </c>
      <c r="C30" s="32">
        <f t="shared" si="2"/>
        <v>2222.5638380825367</v>
      </c>
      <c r="D30" s="27">
        <v>19</v>
      </c>
      <c r="E30" s="31"/>
    </row>
    <row r="31" spans="1:5" x14ac:dyDescent="0.25">
      <c r="A31" s="32">
        <f t="shared" si="0"/>
        <v>173844.12286535668</v>
      </c>
      <c r="B31" s="32">
        <f t="shared" si="1"/>
        <v>1027.1313013451081</v>
      </c>
      <c r="C31" s="32">
        <f t="shared" si="2"/>
        <v>2235.5287938046849</v>
      </c>
      <c r="D31" s="27">
        <v>20</v>
      </c>
      <c r="E31" s="31"/>
    </row>
    <row r="32" spans="1:5" x14ac:dyDescent="0.25">
      <c r="A32" s="32">
        <f t="shared" si="0"/>
        <v>171595.55348692148</v>
      </c>
      <c r="B32" s="32">
        <f t="shared" si="1"/>
        <v>1014.0907167145807</v>
      </c>
      <c r="C32" s="32">
        <f t="shared" si="2"/>
        <v>2248.5693784352125</v>
      </c>
      <c r="D32" s="27">
        <v>21</v>
      </c>
      <c r="E32" s="31"/>
    </row>
    <row r="33" spans="1:5" x14ac:dyDescent="0.25">
      <c r="A33" s="32">
        <f t="shared" si="0"/>
        <v>169333.86745377872</v>
      </c>
      <c r="B33" s="32">
        <f t="shared" si="1"/>
        <v>1000.974062007042</v>
      </c>
      <c r="C33" s="32">
        <f t="shared" si="2"/>
        <v>2261.6860331427511</v>
      </c>
      <c r="D33" s="27">
        <v>22</v>
      </c>
      <c r="E33" s="31"/>
    </row>
    <row r="34" spans="1:5" x14ac:dyDescent="0.25">
      <c r="A34" s="32">
        <f t="shared" si="0"/>
        <v>167058.98825210929</v>
      </c>
      <c r="B34" s="32">
        <f t="shared" si="1"/>
        <v>987.78089348037599</v>
      </c>
      <c r="C34" s="32">
        <f t="shared" si="2"/>
        <v>2274.8792016694169</v>
      </c>
      <c r="D34" s="27">
        <v>23</v>
      </c>
      <c r="E34" s="31"/>
    </row>
    <row r="35" spans="1:5" x14ac:dyDescent="0.25">
      <c r="A35" s="32">
        <f t="shared" si="0"/>
        <v>164770.83892176347</v>
      </c>
      <c r="B35" s="32">
        <f t="shared" si="1"/>
        <v>974.51076480397103</v>
      </c>
      <c r="C35" s="32">
        <f t="shared" si="2"/>
        <v>2288.1493303458219</v>
      </c>
      <c r="D35" s="27">
        <v>24</v>
      </c>
      <c r="E35" s="31"/>
    </row>
    <row r="36" spans="1:5" x14ac:dyDescent="0.25">
      <c r="A36" s="32">
        <f t="shared" si="0"/>
        <v>162469.34205365728</v>
      </c>
      <c r="B36" s="32">
        <f t="shared" si="1"/>
        <v>961.16322704362028</v>
      </c>
      <c r="C36" s="32">
        <f t="shared" si="2"/>
        <v>2301.4968681061728</v>
      </c>
      <c r="D36" s="27">
        <v>25</v>
      </c>
      <c r="E36" s="31"/>
    </row>
    <row r="37" spans="1:5" x14ac:dyDescent="0.25">
      <c r="A37" s="32">
        <f t="shared" si="0"/>
        <v>160154.41978715383</v>
      </c>
      <c r="B37" s="32">
        <f t="shared" si="1"/>
        <v>947.73782864633415</v>
      </c>
      <c r="C37" s="32">
        <f t="shared" si="2"/>
        <v>2314.922266503459</v>
      </c>
      <c r="D37" s="27">
        <v>26</v>
      </c>
      <c r="E37" s="31"/>
    </row>
    <row r="38" spans="1:5" x14ac:dyDescent="0.25">
      <c r="A38" s="32">
        <f t="shared" si="0"/>
        <v>157825.9938074291</v>
      </c>
      <c r="B38" s="32">
        <f t="shared" si="1"/>
        <v>934.23411542506403</v>
      </c>
      <c r="C38" s="32">
        <f t="shared" si="2"/>
        <v>2328.4259797247291</v>
      </c>
      <c r="D38" s="27">
        <v>27</v>
      </c>
      <c r="E38" s="31"/>
    </row>
    <row r="39" spans="1:5" x14ac:dyDescent="0.25">
      <c r="A39" s="32">
        <f t="shared" si="0"/>
        <v>155483.98534282265</v>
      </c>
      <c r="B39" s="32">
        <f t="shared" si="1"/>
        <v>920.65163054333652</v>
      </c>
      <c r="C39" s="32">
        <f t="shared" si="2"/>
        <v>2342.0084646064565</v>
      </c>
      <c r="D39" s="27">
        <v>28</v>
      </c>
      <c r="E39" s="31"/>
    </row>
    <row r="40" spans="1:5" x14ac:dyDescent="0.25">
      <c r="A40" s="32">
        <f t="shared" si="0"/>
        <v>153128.31516217266</v>
      </c>
      <c r="B40" s="32">
        <f t="shared" si="1"/>
        <v>906.98991449979894</v>
      </c>
      <c r="C40" s="32">
        <f t="shared" si="2"/>
        <v>2355.6701806499941</v>
      </c>
      <c r="D40" s="27">
        <v>29</v>
      </c>
      <c r="E40" s="31"/>
    </row>
    <row r="41" spans="1:5" x14ac:dyDescent="0.25">
      <c r="A41" s="32">
        <f t="shared" si="0"/>
        <v>150758.90357213555</v>
      </c>
      <c r="B41" s="32">
        <f t="shared" si="1"/>
        <v>893.24850511267402</v>
      </c>
      <c r="C41" s="32">
        <f t="shared" si="2"/>
        <v>2369.4115900371189</v>
      </c>
      <c r="D41" s="27">
        <v>30</v>
      </c>
      <c r="E41" s="31"/>
    </row>
    <row r="42" spans="1:5" x14ac:dyDescent="0.25">
      <c r="A42" s="32">
        <f t="shared" si="0"/>
        <v>148375.67041448987</v>
      </c>
      <c r="B42" s="32">
        <f t="shared" si="1"/>
        <v>879.42693750412411</v>
      </c>
      <c r="C42" s="32">
        <f t="shared" si="2"/>
        <v>2383.2331576456691</v>
      </c>
      <c r="D42" s="27">
        <v>31</v>
      </c>
      <c r="E42" s="31"/>
    </row>
    <row r="43" spans="1:5" x14ac:dyDescent="0.25">
      <c r="A43" s="32">
        <f t="shared" si="0"/>
        <v>145978.53506342461</v>
      </c>
      <c r="B43" s="32">
        <f t="shared" si="1"/>
        <v>865.52474408452429</v>
      </c>
      <c r="C43" s="32">
        <f t="shared" si="2"/>
        <v>2397.1353510652689</v>
      </c>
      <c r="D43" s="27">
        <v>32</v>
      </c>
      <c r="E43" s="31"/>
    </row>
    <row r="44" spans="1:5" x14ac:dyDescent="0.25">
      <c r="A44" s="32">
        <f t="shared" si="0"/>
        <v>143567.41642281145</v>
      </c>
      <c r="B44" s="32">
        <f t="shared" si="1"/>
        <v>851.54145453664376</v>
      </c>
      <c r="C44" s="32">
        <f t="shared" si="2"/>
        <v>2411.1186406131492</v>
      </c>
      <c r="D44" s="27">
        <v>33</v>
      </c>
      <c r="E44" s="31"/>
    </row>
    <row r="45" spans="1:5" x14ac:dyDescent="0.25">
      <c r="A45" s="32">
        <f t="shared" si="0"/>
        <v>141142.23292346139</v>
      </c>
      <c r="B45" s="32">
        <f t="shared" si="1"/>
        <v>837.47659579973345</v>
      </c>
      <c r="C45" s="32">
        <f t="shared" si="2"/>
        <v>2425.1834993500597</v>
      </c>
      <c r="D45" s="27">
        <v>34</v>
      </c>
      <c r="E45" s="31"/>
    </row>
    <row r="46" spans="1:5" x14ac:dyDescent="0.25">
      <c r="A46" s="32">
        <f t="shared" si="0"/>
        <v>138702.90252036511</v>
      </c>
      <c r="B46" s="32">
        <f t="shared" si="1"/>
        <v>823.32969205352481</v>
      </c>
      <c r="C46" s="32">
        <f t="shared" si="2"/>
        <v>2439.3304030962681</v>
      </c>
      <c r="D46" s="27">
        <v>35</v>
      </c>
      <c r="E46" s="31"/>
    </row>
    <row r="47" spans="1:5" x14ac:dyDescent="0.25">
      <c r="A47" s="32">
        <f t="shared" si="0"/>
        <v>136249.34268991745</v>
      </c>
      <c r="B47" s="32">
        <f t="shared" si="1"/>
        <v>809.10026470212995</v>
      </c>
      <c r="C47" s="32">
        <f t="shared" si="2"/>
        <v>2453.559830447663</v>
      </c>
      <c r="D47" s="27">
        <v>36</v>
      </c>
      <c r="E47" s="31"/>
    </row>
    <row r="48" spans="1:5" x14ac:dyDescent="0.25">
      <c r="A48" s="32">
        <f t="shared" si="0"/>
        <v>133781.47042712552</v>
      </c>
      <c r="B48" s="32">
        <f t="shared" si="1"/>
        <v>794.78783235785193</v>
      </c>
      <c r="C48" s="32">
        <f t="shared" si="2"/>
        <v>2467.872262791941</v>
      </c>
      <c r="D48" s="27">
        <v>37</v>
      </c>
      <c r="E48" s="31"/>
    </row>
    <row r="49" spans="1:5" x14ac:dyDescent="0.25">
      <c r="A49" s="32">
        <f t="shared" si="0"/>
        <v>131299.20224280062</v>
      </c>
      <c r="B49" s="32">
        <f t="shared" si="1"/>
        <v>780.3919108248989</v>
      </c>
      <c r="C49" s="32">
        <f t="shared" si="2"/>
        <v>2482.2681843248943</v>
      </c>
      <c r="D49" s="27">
        <v>38</v>
      </c>
      <c r="E49" s="31"/>
    </row>
    <row r="50" spans="1:5" x14ac:dyDescent="0.25">
      <c r="A50" s="32">
        <f t="shared" si="0"/>
        <v>128802.45416073383</v>
      </c>
      <c r="B50" s="32">
        <f t="shared" si="1"/>
        <v>765.91201308300367</v>
      </c>
      <c r="C50" s="32">
        <f t="shared" si="2"/>
        <v>2496.7480820667893</v>
      </c>
      <c r="D50" s="27">
        <v>39</v>
      </c>
      <c r="E50" s="31"/>
    </row>
    <row r="51" spans="1:5" x14ac:dyDescent="0.25">
      <c r="A51" s="32">
        <f t="shared" si="0"/>
        <v>126291.14171485498</v>
      </c>
      <c r="B51" s="32">
        <f t="shared" si="1"/>
        <v>751.34764927094739</v>
      </c>
      <c r="C51" s="32">
        <f t="shared" si="2"/>
        <v>2511.3124458788457</v>
      </c>
      <c r="D51" s="27">
        <v>40</v>
      </c>
      <c r="E51" s="31"/>
    </row>
    <row r="52" spans="1:5" x14ac:dyDescent="0.25">
      <c r="A52" s="32">
        <f t="shared" si="0"/>
        <v>123765.17994637518</v>
      </c>
      <c r="B52" s="32">
        <f t="shared" si="1"/>
        <v>736.69832666998752</v>
      </c>
      <c r="C52" s="32">
        <f t="shared" si="2"/>
        <v>2525.9617684798054</v>
      </c>
      <c r="D52" s="27">
        <v>41</v>
      </c>
      <c r="E52" s="31"/>
    </row>
    <row r="53" spans="1:5" x14ac:dyDescent="0.25">
      <c r="A53" s="32">
        <f t="shared" si="0"/>
        <v>121224.48340091258</v>
      </c>
      <c r="B53" s="32">
        <f t="shared" si="1"/>
        <v>721.96354968718867</v>
      </c>
      <c r="C53" s="32">
        <f t="shared" si="2"/>
        <v>2540.6965454626043</v>
      </c>
      <c r="D53" s="27">
        <v>42</v>
      </c>
      <c r="E53" s="31"/>
    </row>
    <row r="54" spans="1:5" x14ac:dyDescent="0.25">
      <c r="A54" s="32">
        <f t="shared" si="0"/>
        <v>118668.96612560144</v>
      </c>
      <c r="B54" s="32">
        <f t="shared" si="1"/>
        <v>707.14281983865669</v>
      </c>
      <c r="C54" s="32">
        <f t="shared" si="2"/>
        <v>2555.5172753111365</v>
      </c>
      <c r="D54" s="27">
        <v>43</v>
      </c>
      <c r="E54" s="31"/>
    </row>
    <row r="55" spans="1:5" x14ac:dyDescent="0.25">
      <c r="A55" s="32">
        <f t="shared" si="0"/>
        <v>116098.54166618432</v>
      </c>
      <c r="B55" s="32">
        <f t="shared" si="1"/>
        <v>692.23563573267518</v>
      </c>
      <c r="C55" s="32">
        <f t="shared" si="2"/>
        <v>2570.4244594171178</v>
      </c>
      <c r="D55" s="27">
        <v>44</v>
      </c>
      <c r="E55" s="31"/>
    </row>
    <row r="56" spans="1:5" x14ac:dyDescent="0.25">
      <c r="A56" s="32">
        <f t="shared" si="0"/>
        <v>113513.12306408727</v>
      </c>
      <c r="B56" s="32">
        <f t="shared" si="1"/>
        <v>677.24149305274193</v>
      </c>
      <c r="C56" s="32">
        <f t="shared" si="2"/>
        <v>2585.418602097051</v>
      </c>
      <c r="D56" s="27">
        <v>45</v>
      </c>
      <c r="E56" s="31"/>
    </row>
    <row r="57" spans="1:5" x14ac:dyDescent="0.25">
      <c r="A57" s="32">
        <f t="shared" si="0"/>
        <v>110912.62285347798</v>
      </c>
      <c r="B57" s="32">
        <f t="shared" si="1"/>
        <v>662.1598845405091</v>
      </c>
      <c r="C57" s="32">
        <f t="shared" si="2"/>
        <v>2600.5002106092838</v>
      </c>
      <c r="D57" s="27">
        <v>46</v>
      </c>
      <c r="E57" s="31"/>
    </row>
    <row r="58" spans="1:5" x14ac:dyDescent="0.25">
      <c r="A58" s="32">
        <f t="shared" si="0"/>
        <v>108296.95305830681</v>
      </c>
      <c r="B58" s="32">
        <f t="shared" si="1"/>
        <v>646.99029997862158</v>
      </c>
      <c r="C58" s="32">
        <f t="shared" si="2"/>
        <v>2615.6697951711712</v>
      </c>
      <c r="D58" s="27">
        <v>47</v>
      </c>
      <c r="E58" s="31"/>
    </row>
    <row r="59" spans="1:5" x14ac:dyDescent="0.25">
      <c r="A59" s="32">
        <f t="shared" si="0"/>
        <v>105666.02518933048</v>
      </c>
      <c r="B59" s="32">
        <f t="shared" si="1"/>
        <v>631.73222617345652</v>
      </c>
      <c r="C59" s="32">
        <f t="shared" si="2"/>
        <v>2630.9278689763364</v>
      </c>
      <c r="D59" s="27">
        <v>48</v>
      </c>
      <c r="E59" s="31"/>
    </row>
    <row r="60" spans="1:5" x14ac:dyDescent="0.25">
      <c r="A60" s="32">
        <f t="shared" si="0"/>
        <v>103019.75024111845</v>
      </c>
      <c r="B60" s="32">
        <f t="shared" si="1"/>
        <v>616.38514693776119</v>
      </c>
      <c r="C60" s="32">
        <f t="shared" si="2"/>
        <v>2646.2749482120316</v>
      </c>
      <c r="D60" s="27">
        <v>49</v>
      </c>
      <c r="E60" s="31"/>
    </row>
    <row r="61" spans="1:5" x14ac:dyDescent="0.25">
      <c r="A61" s="32">
        <f t="shared" si="0"/>
        <v>100358.03868904186</v>
      </c>
      <c r="B61" s="32">
        <f t="shared" si="1"/>
        <v>600.94854307319099</v>
      </c>
      <c r="C61" s="32">
        <f t="shared" si="2"/>
        <v>2661.7115520766019</v>
      </c>
      <c r="D61" s="27">
        <v>50</v>
      </c>
      <c r="E61" s="31"/>
    </row>
    <row r="62" spans="1:5" x14ac:dyDescent="0.25">
      <c r="A62" s="32">
        <f t="shared" si="0"/>
        <v>97680.800486244814</v>
      </c>
      <c r="B62" s="32">
        <f t="shared" si="1"/>
        <v>585.42189235274429</v>
      </c>
      <c r="C62" s="32">
        <f t="shared" si="2"/>
        <v>2677.2382027970489</v>
      </c>
      <c r="D62" s="27">
        <v>51</v>
      </c>
      <c r="E62" s="31"/>
    </row>
    <row r="63" spans="1:5" x14ac:dyDescent="0.25">
      <c r="A63" s="32">
        <f t="shared" si="0"/>
        <v>94987.945060598111</v>
      </c>
      <c r="B63" s="32">
        <f t="shared" si="1"/>
        <v>569.80466950309483</v>
      </c>
      <c r="C63" s="32">
        <f t="shared" si="2"/>
        <v>2692.8554256466982</v>
      </c>
      <c r="D63" s="27">
        <v>52</v>
      </c>
      <c r="E63" s="31"/>
    </row>
    <row r="64" spans="1:5" x14ac:dyDescent="0.25">
      <c r="A64" s="32">
        <f t="shared" si="0"/>
        <v>92279.381311635138</v>
      </c>
      <c r="B64" s="32">
        <f t="shared" si="1"/>
        <v>554.09634618682242</v>
      </c>
      <c r="C64" s="32">
        <f t="shared" si="2"/>
        <v>2708.5637489629707</v>
      </c>
      <c r="D64" s="27">
        <v>53</v>
      </c>
      <c r="E64" s="31"/>
    </row>
    <row r="65" spans="1:5" x14ac:dyDescent="0.25">
      <c r="A65" s="32">
        <f t="shared" si="0"/>
        <v>89555.017607469883</v>
      </c>
      <c r="B65" s="32">
        <f t="shared" si="1"/>
        <v>538.29639098453833</v>
      </c>
      <c r="C65" s="32">
        <f t="shared" si="2"/>
        <v>2724.3637041652546</v>
      </c>
      <c r="D65" s="27">
        <v>54</v>
      </c>
      <c r="E65" s="31"/>
    </row>
    <row r="66" spans="1:5" x14ac:dyDescent="0.25">
      <c r="A66" s="32">
        <f t="shared" si="0"/>
        <v>86814.761781697001</v>
      </c>
      <c r="B66" s="32">
        <f t="shared" si="1"/>
        <v>522.40426937690768</v>
      </c>
      <c r="C66" s="32">
        <f t="shared" si="2"/>
        <v>2740.2558257728851</v>
      </c>
      <c r="D66" s="27">
        <v>55</v>
      </c>
      <c r="E66" s="31"/>
    </row>
    <row r="67" spans="1:5" x14ac:dyDescent="0.25">
      <c r="A67" s="32">
        <f t="shared" si="0"/>
        <v>84058.521130273773</v>
      </c>
      <c r="B67" s="32">
        <f t="shared" si="1"/>
        <v>506.41944372656593</v>
      </c>
      <c r="C67" s="32">
        <f t="shared" si="2"/>
        <v>2756.2406514232271</v>
      </c>
      <c r="D67" s="27">
        <v>56</v>
      </c>
      <c r="E67" s="31"/>
    </row>
    <row r="68" spans="1:5" x14ac:dyDescent="0.25">
      <c r="A68" s="32">
        <f t="shared" si="0"/>
        <v>81286.202408383906</v>
      </c>
      <c r="B68" s="32">
        <f t="shared" si="1"/>
        <v>490.34137325993038</v>
      </c>
      <c r="C68" s="32">
        <f t="shared" si="2"/>
        <v>2772.3187218898629</v>
      </c>
      <c r="D68" s="27">
        <v>57</v>
      </c>
      <c r="E68" s="31"/>
    </row>
    <row r="69" spans="1:5" x14ac:dyDescent="0.25">
      <c r="A69" s="32">
        <f t="shared" si="0"/>
        <v>78497.711827283027</v>
      </c>
      <c r="B69" s="32">
        <f t="shared" si="1"/>
        <v>474.16951404890619</v>
      </c>
      <c r="C69" s="32">
        <f t="shared" si="2"/>
        <v>2788.4905811008866</v>
      </c>
      <c r="D69" s="27">
        <v>58</v>
      </c>
      <c r="E69" s="31"/>
    </row>
    <row r="70" spans="1:5" x14ac:dyDescent="0.25">
      <c r="A70" s="32">
        <f t="shared" si="0"/>
        <v>75692.955051125711</v>
      </c>
      <c r="B70" s="32">
        <f t="shared" si="1"/>
        <v>457.9033189924844</v>
      </c>
      <c r="C70" s="32">
        <f t="shared" si="2"/>
        <v>2804.7567761573086</v>
      </c>
      <c r="D70" s="27">
        <v>59</v>
      </c>
      <c r="E70" s="31"/>
    </row>
    <row r="71" spans="1:5" x14ac:dyDescent="0.25">
      <c r="A71" s="32">
        <f t="shared" si="0"/>
        <v>72871.837193774147</v>
      </c>
      <c r="B71" s="32">
        <f t="shared" si="1"/>
        <v>441.54223779823337</v>
      </c>
      <c r="C71" s="32">
        <f t="shared" si="2"/>
        <v>2821.1178573515599</v>
      </c>
      <c r="D71" s="27">
        <v>60</v>
      </c>
      <c r="E71" s="31"/>
    </row>
    <row r="72" spans="1:5" x14ac:dyDescent="0.25">
      <c r="A72" s="32">
        <f t="shared" si="0"/>
        <v>70034.262815588037</v>
      </c>
      <c r="B72" s="32">
        <f t="shared" si="1"/>
        <v>425.08571696368261</v>
      </c>
      <c r="C72" s="32">
        <f t="shared" si="2"/>
        <v>2837.5743781861106</v>
      </c>
      <c r="D72" s="27">
        <v>61</v>
      </c>
      <c r="E72" s="31"/>
    </row>
    <row r="73" spans="1:5" x14ac:dyDescent="0.25">
      <c r="A73" s="32">
        <f t="shared" si="0"/>
        <v>67180.13592019584</v>
      </c>
      <c r="B73" s="32">
        <f t="shared" si="1"/>
        <v>408.53319975759695</v>
      </c>
      <c r="C73" s="32">
        <f t="shared" si="2"/>
        <v>2854.1268953921963</v>
      </c>
      <c r="D73" s="27">
        <v>62</v>
      </c>
      <c r="E73" s="31"/>
    </row>
    <row r="74" spans="1:5" x14ac:dyDescent="0.25">
      <c r="A74" s="32">
        <f t="shared" si="0"/>
        <v>64309.359951247192</v>
      </c>
      <c r="B74" s="32">
        <f t="shared" si="1"/>
        <v>391.88412620114241</v>
      </c>
      <c r="C74" s="32">
        <f t="shared" si="2"/>
        <v>2870.7759689486506</v>
      </c>
      <c r="D74" s="27">
        <v>63</v>
      </c>
      <c r="E74" s="31"/>
    </row>
    <row r="75" spans="1:5" x14ac:dyDescent="0.25">
      <c r="A75" s="32">
        <f t="shared" si="0"/>
        <v>61421.837789146339</v>
      </c>
      <c r="B75" s="32">
        <f t="shared" si="1"/>
        <v>375.13793304894199</v>
      </c>
      <c r="C75" s="32">
        <f t="shared" si="2"/>
        <v>2887.5221621008509</v>
      </c>
      <c r="D75" s="27">
        <v>64</v>
      </c>
      <c r="E75" s="31"/>
    </row>
    <row r="76" spans="1:5" x14ac:dyDescent="0.25">
      <c r="A76" s="32">
        <f t="shared" ref="A76:A139" si="3">A75-C76-E76</f>
        <v>58517.471747766569</v>
      </c>
      <c r="B76" s="32">
        <f t="shared" ref="B76:B139" si="4">A75*$B$2/12</f>
        <v>358.29405377002035</v>
      </c>
      <c r="C76" s="32">
        <f t="shared" ref="C76:C139" si="5">MIN(A75,$B$7-B76)</f>
        <v>2904.3660413797725</v>
      </c>
      <c r="D76" s="27">
        <v>65</v>
      </c>
      <c r="E76" s="31"/>
    </row>
    <row r="77" spans="1:5" x14ac:dyDescent="0.25">
      <c r="A77" s="32">
        <f t="shared" si="3"/>
        <v>55596.163571145415</v>
      </c>
      <c r="B77" s="32">
        <f t="shared" si="4"/>
        <v>341.35191852863835</v>
      </c>
      <c r="C77" s="32">
        <f t="shared" si="5"/>
        <v>2921.3081766211549</v>
      </c>
      <c r="D77" s="27">
        <v>66</v>
      </c>
      <c r="E77" s="31"/>
    </row>
    <row r="78" spans="1:5" x14ac:dyDescent="0.25">
      <c r="A78" s="32">
        <f t="shared" si="3"/>
        <v>52657.814430160637</v>
      </c>
      <c r="B78" s="32">
        <f t="shared" si="4"/>
        <v>324.31095416501495</v>
      </c>
      <c r="C78" s="32">
        <f t="shared" si="5"/>
        <v>2938.3491409847779</v>
      </c>
      <c r="D78" s="27">
        <v>67</v>
      </c>
      <c r="E78" s="31"/>
    </row>
    <row r="79" spans="1:5" x14ac:dyDescent="0.25">
      <c r="A79" s="32">
        <f t="shared" si="3"/>
        <v>49702.32491918678</v>
      </c>
      <c r="B79" s="32">
        <f t="shared" si="4"/>
        <v>307.17058417593711</v>
      </c>
      <c r="C79" s="32">
        <f t="shared" si="5"/>
        <v>2955.4895109738559</v>
      </c>
      <c r="D79" s="27">
        <v>68</v>
      </c>
      <c r="E79" s="31"/>
    </row>
    <row r="80" spans="1:5" x14ac:dyDescent="0.25">
      <c r="A80" s="32">
        <f t="shared" si="3"/>
        <v>46729.595052732242</v>
      </c>
      <c r="B80" s="32">
        <f t="shared" si="4"/>
        <v>289.93022869525623</v>
      </c>
      <c r="C80" s="32">
        <f t="shared" si="5"/>
        <v>2972.7298664545369</v>
      </c>
      <c r="D80" s="27">
        <v>69</v>
      </c>
      <c r="E80" s="31"/>
    </row>
    <row r="81" spans="1:5" x14ac:dyDescent="0.25">
      <c r="A81" s="32">
        <f t="shared" si="3"/>
        <v>43739.524262056722</v>
      </c>
      <c r="B81" s="32">
        <f t="shared" si="4"/>
        <v>272.58930447427144</v>
      </c>
      <c r="C81" s="32">
        <f t="shared" si="5"/>
        <v>2990.0707906755215</v>
      </c>
      <c r="D81" s="27">
        <v>70</v>
      </c>
      <c r="E81" s="31"/>
    </row>
    <row r="82" spans="1:5" x14ac:dyDescent="0.25">
      <c r="A82" s="32">
        <f t="shared" si="3"/>
        <v>40732.01139176893</v>
      </c>
      <c r="B82" s="32">
        <f t="shared" si="4"/>
        <v>255.14722486199756</v>
      </c>
      <c r="C82" s="32">
        <f t="shared" si="5"/>
        <v>3007.5128702877955</v>
      </c>
      <c r="D82" s="27">
        <v>71</v>
      </c>
      <c r="E82" s="31"/>
    </row>
    <row r="83" spans="1:5" x14ac:dyDescent="0.25">
      <c r="A83" s="32">
        <f t="shared" si="3"/>
        <v>37706.954696404457</v>
      </c>
      <c r="B83" s="32">
        <f t="shared" si="4"/>
        <v>237.60339978531877</v>
      </c>
      <c r="C83" s="32">
        <f t="shared" si="5"/>
        <v>3025.0566953644743</v>
      </c>
      <c r="D83" s="27">
        <v>72</v>
      </c>
      <c r="E83" s="31"/>
    </row>
    <row r="84" spans="1:5" x14ac:dyDescent="0.25">
      <c r="A84" s="32">
        <f t="shared" si="3"/>
        <v>34664.251836983691</v>
      </c>
      <c r="B84" s="32">
        <f t="shared" si="4"/>
        <v>219.95723572902602</v>
      </c>
      <c r="C84" s="32">
        <f t="shared" si="5"/>
        <v>3042.7028594207668</v>
      </c>
      <c r="D84" s="27">
        <v>73</v>
      </c>
      <c r="E84" s="31"/>
    </row>
    <row r="85" spans="1:5" x14ac:dyDescent="0.25">
      <c r="A85" s="32">
        <f t="shared" si="3"/>
        <v>31603.799877549634</v>
      </c>
      <c r="B85" s="32">
        <f t="shared" si="4"/>
        <v>202.20813571573822</v>
      </c>
      <c r="C85" s="32">
        <f t="shared" si="5"/>
        <v>3060.451959434055</v>
      </c>
      <c r="D85" s="27">
        <v>74</v>
      </c>
      <c r="E85" s="31"/>
    </row>
    <row r="86" spans="1:5" x14ac:dyDescent="0.25">
      <c r="A86" s="32">
        <f t="shared" si="3"/>
        <v>28525.495281685548</v>
      </c>
      <c r="B86" s="32">
        <f t="shared" si="4"/>
        <v>184.3554992857062</v>
      </c>
      <c r="C86" s="32">
        <f t="shared" si="5"/>
        <v>3078.3045958640869</v>
      </c>
      <c r="D86" s="27">
        <v>75</v>
      </c>
      <c r="E86" s="31"/>
    </row>
    <row r="87" spans="1:5" x14ac:dyDescent="0.25">
      <c r="A87" s="32">
        <f t="shared" si="3"/>
        <v>25429.233909012255</v>
      </c>
      <c r="B87" s="32">
        <f t="shared" si="4"/>
        <v>166.39872247649905</v>
      </c>
      <c r="C87" s="32">
        <f t="shared" si="5"/>
        <v>3096.2613726732939</v>
      </c>
      <c r="D87" s="27">
        <v>76</v>
      </c>
      <c r="E87" s="31"/>
    </row>
    <row r="88" spans="1:5" x14ac:dyDescent="0.25">
      <c r="A88" s="32">
        <f t="shared" si="3"/>
        <v>22314.911011665034</v>
      </c>
      <c r="B88" s="32">
        <f t="shared" si="4"/>
        <v>148.3371978025715</v>
      </c>
      <c r="C88" s="32">
        <f t="shared" si="5"/>
        <v>3114.3228973472214</v>
      </c>
      <c r="D88" s="27">
        <v>77</v>
      </c>
      <c r="E88" s="31"/>
    </row>
    <row r="89" spans="1:5" x14ac:dyDescent="0.25">
      <c r="A89" s="32">
        <f t="shared" si="3"/>
        <v>19182.421230749955</v>
      </c>
      <c r="B89" s="32">
        <f t="shared" si="4"/>
        <v>130.17031423471272</v>
      </c>
      <c r="C89" s="32">
        <f t="shared" si="5"/>
        <v>3132.4897809150802</v>
      </c>
      <c r="D89" s="27">
        <v>78</v>
      </c>
      <c r="E89" s="31"/>
    </row>
    <row r="90" spans="1:5" x14ac:dyDescent="0.25">
      <c r="A90" s="32">
        <f t="shared" si="3"/>
        <v>16031.658592779537</v>
      </c>
      <c r="B90" s="32">
        <f t="shared" si="4"/>
        <v>111.89745717937474</v>
      </c>
      <c r="C90" s="32">
        <f t="shared" si="5"/>
        <v>3150.7626379704184</v>
      </c>
      <c r="D90" s="27">
        <v>79</v>
      </c>
      <c r="E90" s="31"/>
    </row>
    <row r="91" spans="1:5" x14ac:dyDescent="0.25">
      <c r="A91" s="32">
        <f t="shared" si="3"/>
        <v>12862.516506087624</v>
      </c>
      <c r="B91" s="32">
        <f t="shared" si="4"/>
        <v>93.51800845788064</v>
      </c>
      <c r="C91" s="32">
        <f t="shared" si="5"/>
        <v>3169.1420866919125</v>
      </c>
      <c r="D91" s="27">
        <v>80</v>
      </c>
      <c r="E91" s="31"/>
    </row>
    <row r="92" spans="1:5" x14ac:dyDescent="0.25">
      <c r="A92" s="32">
        <f t="shared" si="3"/>
        <v>9674.8877572233432</v>
      </c>
      <c r="B92" s="32">
        <f t="shared" si="4"/>
        <v>75.031346285511148</v>
      </c>
      <c r="C92" s="32">
        <f t="shared" si="5"/>
        <v>3187.628748864282</v>
      </c>
      <c r="D92" s="27">
        <v>81</v>
      </c>
      <c r="E92" s="31"/>
    </row>
    <row r="93" spans="1:5" x14ac:dyDescent="0.25">
      <c r="A93" s="32">
        <f t="shared" si="3"/>
        <v>6468.6645073240197</v>
      </c>
      <c r="B93" s="32">
        <f t="shared" si="4"/>
        <v>56.436845250469503</v>
      </c>
      <c r="C93" s="32">
        <f t="shared" si="5"/>
        <v>3206.2232498993235</v>
      </c>
      <c r="D93" s="27">
        <v>82</v>
      </c>
      <c r="E93" s="31"/>
    </row>
    <row r="94" spans="1:5" x14ac:dyDescent="0.25">
      <c r="A94" s="32">
        <f t="shared" si="3"/>
        <v>3243.7382884669501</v>
      </c>
      <c r="B94" s="32">
        <f t="shared" si="4"/>
        <v>37.733876292723451</v>
      </c>
      <c r="C94" s="32">
        <f t="shared" si="5"/>
        <v>3224.9262188570697</v>
      </c>
      <c r="D94" s="27">
        <v>83</v>
      </c>
      <c r="E94" s="31"/>
    </row>
    <row r="95" spans="1:5" x14ac:dyDescent="0.25">
      <c r="A95" s="32">
        <f t="shared" si="3"/>
        <v>0</v>
      </c>
      <c r="B95" s="32">
        <f t="shared" si="4"/>
        <v>18.921806682723879</v>
      </c>
      <c r="C95" s="32">
        <f t="shared" si="5"/>
        <v>3243.7382884669501</v>
      </c>
      <c r="D95" s="27">
        <v>84</v>
      </c>
      <c r="E95" s="31"/>
    </row>
    <row r="96" spans="1:5" x14ac:dyDescent="0.25">
      <c r="A96" s="32">
        <f t="shared" si="3"/>
        <v>0</v>
      </c>
      <c r="B96" s="32">
        <f t="shared" si="4"/>
        <v>0</v>
      </c>
      <c r="C96" s="32">
        <f t="shared" si="5"/>
        <v>0</v>
      </c>
      <c r="D96" s="27">
        <v>85</v>
      </c>
      <c r="E96" s="31"/>
    </row>
    <row r="97" spans="1:5" x14ac:dyDescent="0.25">
      <c r="A97" s="32">
        <f t="shared" si="3"/>
        <v>0</v>
      </c>
      <c r="B97" s="32">
        <f t="shared" si="4"/>
        <v>0</v>
      </c>
      <c r="C97" s="32">
        <f t="shared" si="5"/>
        <v>0</v>
      </c>
      <c r="D97" s="27">
        <v>86</v>
      </c>
      <c r="E97" s="31"/>
    </row>
    <row r="98" spans="1:5" x14ac:dyDescent="0.25">
      <c r="A98" s="32">
        <f t="shared" si="3"/>
        <v>0</v>
      </c>
      <c r="B98" s="32">
        <f t="shared" si="4"/>
        <v>0</v>
      </c>
      <c r="C98" s="32">
        <f t="shared" si="5"/>
        <v>0</v>
      </c>
      <c r="D98" s="27">
        <v>87</v>
      </c>
      <c r="E98" s="31"/>
    </row>
    <row r="99" spans="1:5" x14ac:dyDescent="0.25">
      <c r="A99" s="32">
        <f t="shared" si="3"/>
        <v>0</v>
      </c>
      <c r="B99" s="32">
        <f t="shared" si="4"/>
        <v>0</v>
      </c>
      <c r="C99" s="32">
        <f t="shared" si="5"/>
        <v>0</v>
      </c>
      <c r="D99" s="27">
        <v>88</v>
      </c>
      <c r="E99" s="31"/>
    </row>
    <row r="100" spans="1:5" x14ac:dyDescent="0.25">
      <c r="A100" s="32">
        <f t="shared" si="3"/>
        <v>0</v>
      </c>
      <c r="B100" s="32">
        <f t="shared" si="4"/>
        <v>0</v>
      </c>
      <c r="C100" s="32">
        <f t="shared" si="5"/>
        <v>0</v>
      </c>
      <c r="D100" s="27">
        <v>89</v>
      </c>
      <c r="E100" s="31"/>
    </row>
    <row r="101" spans="1:5" x14ac:dyDescent="0.25">
      <c r="A101" s="32">
        <f t="shared" si="3"/>
        <v>0</v>
      </c>
      <c r="B101" s="32">
        <f t="shared" si="4"/>
        <v>0</v>
      </c>
      <c r="C101" s="32">
        <f t="shared" si="5"/>
        <v>0</v>
      </c>
      <c r="D101" s="27">
        <v>90</v>
      </c>
      <c r="E101" s="31"/>
    </row>
    <row r="102" spans="1:5" x14ac:dyDescent="0.25">
      <c r="A102" s="32">
        <f t="shared" si="3"/>
        <v>0</v>
      </c>
      <c r="B102" s="32">
        <f t="shared" si="4"/>
        <v>0</v>
      </c>
      <c r="C102" s="32">
        <f t="shared" si="5"/>
        <v>0</v>
      </c>
      <c r="D102" s="27">
        <v>91</v>
      </c>
      <c r="E102" s="31"/>
    </row>
    <row r="103" spans="1:5" x14ac:dyDescent="0.25">
      <c r="A103" s="32">
        <f t="shared" si="3"/>
        <v>0</v>
      </c>
      <c r="B103" s="32">
        <f t="shared" si="4"/>
        <v>0</v>
      </c>
      <c r="C103" s="32">
        <f t="shared" si="5"/>
        <v>0</v>
      </c>
      <c r="D103" s="27">
        <v>92</v>
      </c>
      <c r="E103" s="31"/>
    </row>
    <row r="104" spans="1:5" x14ac:dyDescent="0.25">
      <c r="A104" s="32">
        <f t="shared" si="3"/>
        <v>0</v>
      </c>
      <c r="B104" s="32">
        <f t="shared" si="4"/>
        <v>0</v>
      </c>
      <c r="C104" s="32">
        <f t="shared" si="5"/>
        <v>0</v>
      </c>
      <c r="D104" s="27">
        <v>93</v>
      </c>
      <c r="E104" s="31"/>
    </row>
    <row r="105" spans="1:5" x14ac:dyDescent="0.25">
      <c r="A105" s="32">
        <f t="shared" si="3"/>
        <v>0</v>
      </c>
      <c r="B105" s="32">
        <f t="shared" si="4"/>
        <v>0</v>
      </c>
      <c r="C105" s="32">
        <f t="shared" si="5"/>
        <v>0</v>
      </c>
      <c r="D105" s="27">
        <v>94</v>
      </c>
      <c r="E105" s="31"/>
    </row>
    <row r="106" spans="1:5" x14ac:dyDescent="0.25">
      <c r="A106" s="32">
        <f t="shared" si="3"/>
        <v>0</v>
      </c>
      <c r="B106" s="32">
        <f t="shared" si="4"/>
        <v>0</v>
      </c>
      <c r="C106" s="32">
        <f t="shared" si="5"/>
        <v>0</v>
      </c>
      <c r="D106" s="27">
        <v>95</v>
      </c>
      <c r="E106" s="31"/>
    </row>
    <row r="107" spans="1:5" x14ac:dyDescent="0.25">
      <c r="A107" s="32">
        <f t="shared" si="3"/>
        <v>0</v>
      </c>
      <c r="B107" s="32">
        <f t="shared" si="4"/>
        <v>0</v>
      </c>
      <c r="C107" s="32">
        <f t="shared" si="5"/>
        <v>0</v>
      </c>
      <c r="D107" s="27">
        <v>96</v>
      </c>
      <c r="E107" s="31"/>
    </row>
    <row r="108" spans="1:5" x14ac:dyDescent="0.25">
      <c r="A108" s="32">
        <f t="shared" si="3"/>
        <v>0</v>
      </c>
      <c r="B108" s="32">
        <f t="shared" si="4"/>
        <v>0</v>
      </c>
      <c r="C108" s="32">
        <f t="shared" si="5"/>
        <v>0</v>
      </c>
      <c r="D108" s="27">
        <v>97</v>
      </c>
      <c r="E108" s="31"/>
    </row>
    <row r="109" spans="1:5" x14ac:dyDescent="0.25">
      <c r="A109" s="32">
        <f t="shared" si="3"/>
        <v>0</v>
      </c>
      <c r="B109" s="32">
        <f t="shared" si="4"/>
        <v>0</v>
      </c>
      <c r="C109" s="32">
        <f t="shared" si="5"/>
        <v>0</v>
      </c>
      <c r="D109" s="27">
        <v>98</v>
      </c>
      <c r="E109" s="31"/>
    </row>
    <row r="110" spans="1:5" x14ac:dyDescent="0.25">
      <c r="A110" s="32">
        <f t="shared" si="3"/>
        <v>0</v>
      </c>
      <c r="B110" s="32">
        <f t="shared" si="4"/>
        <v>0</v>
      </c>
      <c r="C110" s="32">
        <f t="shared" si="5"/>
        <v>0</v>
      </c>
      <c r="D110" s="27">
        <v>99</v>
      </c>
      <c r="E110" s="31"/>
    </row>
    <row r="111" spans="1:5" x14ac:dyDescent="0.25">
      <c r="A111" s="32">
        <f t="shared" si="3"/>
        <v>0</v>
      </c>
      <c r="B111" s="32">
        <f t="shared" si="4"/>
        <v>0</v>
      </c>
      <c r="C111" s="32">
        <f t="shared" si="5"/>
        <v>0</v>
      </c>
      <c r="D111" s="27">
        <v>100</v>
      </c>
      <c r="E111" s="31"/>
    </row>
    <row r="112" spans="1:5" x14ac:dyDescent="0.25">
      <c r="A112" s="32">
        <f t="shared" si="3"/>
        <v>0</v>
      </c>
      <c r="B112" s="32">
        <f t="shared" si="4"/>
        <v>0</v>
      </c>
      <c r="C112" s="32">
        <f t="shared" si="5"/>
        <v>0</v>
      </c>
      <c r="D112" s="27">
        <v>101</v>
      </c>
      <c r="E112" s="31"/>
    </row>
    <row r="113" spans="1:5" x14ac:dyDescent="0.25">
      <c r="A113" s="32">
        <f t="shared" si="3"/>
        <v>0</v>
      </c>
      <c r="B113" s="32">
        <f t="shared" si="4"/>
        <v>0</v>
      </c>
      <c r="C113" s="32">
        <f t="shared" si="5"/>
        <v>0</v>
      </c>
      <c r="D113" s="27">
        <v>102</v>
      </c>
      <c r="E113" s="31"/>
    </row>
    <row r="114" spans="1:5" x14ac:dyDescent="0.25">
      <c r="A114" s="32">
        <f t="shared" si="3"/>
        <v>0</v>
      </c>
      <c r="B114" s="32">
        <f t="shared" si="4"/>
        <v>0</v>
      </c>
      <c r="C114" s="32">
        <f t="shared" si="5"/>
        <v>0</v>
      </c>
      <c r="D114" s="27">
        <v>103</v>
      </c>
      <c r="E114" s="31"/>
    </row>
    <row r="115" spans="1:5" x14ac:dyDescent="0.25">
      <c r="A115" s="32">
        <f t="shared" si="3"/>
        <v>0</v>
      </c>
      <c r="B115" s="32">
        <f t="shared" si="4"/>
        <v>0</v>
      </c>
      <c r="C115" s="32">
        <f t="shared" si="5"/>
        <v>0</v>
      </c>
      <c r="D115" s="27">
        <v>104</v>
      </c>
      <c r="E115" s="31"/>
    </row>
    <row r="116" spans="1:5" x14ac:dyDescent="0.25">
      <c r="A116" s="32">
        <f t="shared" si="3"/>
        <v>0</v>
      </c>
      <c r="B116" s="32">
        <f t="shared" si="4"/>
        <v>0</v>
      </c>
      <c r="C116" s="32">
        <f t="shared" si="5"/>
        <v>0</v>
      </c>
      <c r="D116" s="27">
        <v>105</v>
      </c>
      <c r="E116" s="31"/>
    </row>
    <row r="117" spans="1:5" x14ac:dyDescent="0.25">
      <c r="A117" s="32">
        <f t="shared" si="3"/>
        <v>0</v>
      </c>
      <c r="B117" s="32">
        <f t="shared" si="4"/>
        <v>0</v>
      </c>
      <c r="C117" s="32">
        <f t="shared" si="5"/>
        <v>0</v>
      </c>
      <c r="D117" s="27">
        <v>106</v>
      </c>
      <c r="E117" s="31"/>
    </row>
    <row r="118" spans="1:5" x14ac:dyDescent="0.25">
      <c r="A118" s="32">
        <f t="shared" si="3"/>
        <v>0</v>
      </c>
      <c r="B118" s="32">
        <f t="shared" si="4"/>
        <v>0</v>
      </c>
      <c r="C118" s="32">
        <f t="shared" si="5"/>
        <v>0</v>
      </c>
      <c r="D118" s="27">
        <v>107</v>
      </c>
      <c r="E118" s="31"/>
    </row>
    <row r="119" spans="1:5" x14ac:dyDescent="0.25">
      <c r="A119" s="32">
        <f t="shared" si="3"/>
        <v>0</v>
      </c>
      <c r="B119" s="32">
        <f t="shared" si="4"/>
        <v>0</v>
      </c>
      <c r="C119" s="32">
        <f t="shared" si="5"/>
        <v>0</v>
      </c>
      <c r="D119" s="27">
        <v>108</v>
      </c>
      <c r="E119" s="31"/>
    </row>
    <row r="120" spans="1:5" x14ac:dyDescent="0.25">
      <c r="A120" s="32">
        <f t="shared" si="3"/>
        <v>0</v>
      </c>
      <c r="B120" s="32">
        <f t="shared" si="4"/>
        <v>0</v>
      </c>
      <c r="C120" s="32">
        <f t="shared" si="5"/>
        <v>0</v>
      </c>
      <c r="D120" s="27">
        <v>109</v>
      </c>
      <c r="E120" s="31"/>
    </row>
    <row r="121" spans="1:5" x14ac:dyDescent="0.25">
      <c r="A121" s="32">
        <f t="shared" si="3"/>
        <v>0</v>
      </c>
      <c r="B121" s="32">
        <f t="shared" si="4"/>
        <v>0</v>
      </c>
      <c r="C121" s="32">
        <f t="shared" si="5"/>
        <v>0</v>
      </c>
      <c r="D121" s="27">
        <v>110</v>
      </c>
      <c r="E121" s="31"/>
    </row>
    <row r="122" spans="1:5" x14ac:dyDescent="0.25">
      <c r="A122" s="32">
        <f t="shared" si="3"/>
        <v>0</v>
      </c>
      <c r="B122" s="32">
        <f t="shared" si="4"/>
        <v>0</v>
      </c>
      <c r="C122" s="32">
        <f t="shared" si="5"/>
        <v>0</v>
      </c>
      <c r="D122" s="27">
        <v>111</v>
      </c>
      <c r="E122" s="31"/>
    </row>
    <row r="123" spans="1:5" x14ac:dyDescent="0.25">
      <c r="A123" s="32">
        <f t="shared" si="3"/>
        <v>0</v>
      </c>
      <c r="B123" s="32">
        <f t="shared" si="4"/>
        <v>0</v>
      </c>
      <c r="C123" s="32">
        <f t="shared" si="5"/>
        <v>0</v>
      </c>
      <c r="D123" s="27">
        <v>112</v>
      </c>
      <c r="E123" s="31"/>
    </row>
    <row r="124" spans="1:5" x14ac:dyDescent="0.25">
      <c r="A124" s="32">
        <f t="shared" si="3"/>
        <v>0</v>
      </c>
      <c r="B124" s="32">
        <f t="shared" si="4"/>
        <v>0</v>
      </c>
      <c r="C124" s="32">
        <f t="shared" si="5"/>
        <v>0</v>
      </c>
      <c r="D124" s="27">
        <v>113</v>
      </c>
      <c r="E124" s="31"/>
    </row>
    <row r="125" spans="1:5" x14ac:dyDescent="0.25">
      <c r="A125" s="32">
        <f t="shared" si="3"/>
        <v>0</v>
      </c>
      <c r="B125" s="32">
        <f t="shared" si="4"/>
        <v>0</v>
      </c>
      <c r="C125" s="32">
        <f t="shared" si="5"/>
        <v>0</v>
      </c>
      <c r="D125" s="27">
        <v>114</v>
      </c>
      <c r="E125" s="31"/>
    </row>
    <row r="126" spans="1:5" x14ac:dyDescent="0.25">
      <c r="A126" s="32">
        <f t="shared" si="3"/>
        <v>0</v>
      </c>
      <c r="B126" s="32">
        <f t="shared" si="4"/>
        <v>0</v>
      </c>
      <c r="C126" s="32">
        <f t="shared" si="5"/>
        <v>0</v>
      </c>
      <c r="D126" s="27">
        <v>115</v>
      </c>
      <c r="E126" s="31"/>
    </row>
    <row r="127" spans="1:5" x14ac:dyDescent="0.25">
      <c r="A127" s="32">
        <f t="shared" si="3"/>
        <v>0</v>
      </c>
      <c r="B127" s="32">
        <f t="shared" si="4"/>
        <v>0</v>
      </c>
      <c r="C127" s="32">
        <f t="shared" si="5"/>
        <v>0</v>
      </c>
      <c r="D127" s="27">
        <v>116</v>
      </c>
      <c r="E127" s="31"/>
    </row>
    <row r="128" spans="1:5" x14ac:dyDescent="0.25">
      <c r="A128" s="32">
        <f t="shared" si="3"/>
        <v>0</v>
      </c>
      <c r="B128" s="32">
        <f t="shared" si="4"/>
        <v>0</v>
      </c>
      <c r="C128" s="32">
        <f t="shared" si="5"/>
        <v>0</v>
      </c>
      <c r="D128" s="27">
        <v>117</v>
      </c>
      <c r="E128" s="31"/>
    </row>
    <row r="129" spans="1:5" x14ac:dyDescent="0.25">
      <c r="A129" s="32">
        <f t="shared" si="3"/>
        <v>0</v>
      </c>
      <c r="B129" s="32">
        <f t="shared" si="4"/>
        <v>0</v>
      </c>
      <c r="C129" s="32">
        <f t="shared" si="5"/>
        <v>0</v>
      </c>
      <c r="D129" s="27">
        <v>118</v>
      </c>
      <c r="E129" s="31"/>
    </row>
    <row r="130" spans="1:5" x14ac:dyDescent="0.25">
      <c r="A130" s="32">
        <f t="shared" si="3"/>
        <v>0</v>
      </c>
      <c r="B130" s="32">
        <f t="shared" si="4"/>
        <v>0</v>
      </c>
      <c r="C130" s="32">
        <f t="shared" si="5"/>
        <v>0</v>
      </c>
      <c r="D130" s="27">
        <v>119</v>
      </c>
      <c r="E130" s="31"/>
    </row>
    <row r="131" spans="1:5" x14ac:dyDescent="0.25">
      <c r="A131" s="32">
        <f t="shared" si="3"/>
        <v>0</v>
      </c>
      <c r="B131" s="32">
        <f t="shared" si="4"/>
        <v>0</v>
      </c>
      <c r="C131" s="32">
        <f t="shared" si="5"/>
        <v>0</v>
      </c>
      <c r="D131" s="27">
        <v>120</v>
      </c>
      <c r="E131" s="31"/>
    </row>
    <row r="132" spans="1:5" x14ac:dyDescent="0.25">
      <c r="A132" s="32">
        <f t="shared" si="3"/>
        <v>0</v>
      </c>
      <c r="B132" s="32">
        <f t="shared" si="4"/>
        <v>0</v>
      </c>
      <c r="C132" s="32">
        <f t="shared" si="5"/>
        <v>0</v>
      </c>
      <c r="D132" s="27">
        <v>121</v>
      </c>
      <c r="E132" s="31"/>
    </row>
    <row r="133" spans="1:5" x14ac:dyDescent="0.25">
      <c r="A133" s="32">
        <f t="shared" si="3"/>
        <v>0</v>
      </c>
      <c r="B133" s="32">
        <f t="shared" si="4"/>
        <v>0</v>
      </c>
      <c r="C133" s="32">
        <f t="shared" si="5"/>
        <v>0</v>
      </c>
      <c r="D133" s="27">
        <v>122</v>
      </c>
      <c r="E133" s="31"/>
    </row>
    <row r="134" spans="1:5" x14ac:dyDescent="0.25">
      <c r="A134" s="32">
        <f t="shared" si="3"/>
        <v>0</v>
      </c>
      <c r="B134" s="32">
        <f t="shared" si="4"/>
        <v>0</v>
      </c>
      <c r="C134" s="32">
        <f t="shared" si="5"/>
        <v>0</v>
      </c>
      <c r="D134" s="27">
        <v>123</v>
      </c>
      <c r="E134" s="31"/>
    </row>
    <row r="135" spans="1:5" x14ac:dyDescent="0.25">
      <c r="A135" s="32">
        <f t="shared" si="3"/>
        <v>0</v>
      </c>
      <c r="B135" s="32">
        <f t="shared" si="4"/>
        <v>0</v>
      </c>
      <c r="C135" s="32">
        <f t="shared" si="5"/>
        <v>0</v>
      </c>
      <c r="D135" s="27">
        <v>124</v>
      </c>
      <c r="E135" s="31"/>
    </row>
    <row r="136" spans="1:5" x14ac:dyDescent="0.25">
      <c r="A136" s="32">
        <f t="shared" si="3"/>
        <v>0</v>
      </c>
      <c r="B136" s="32">
        <f t="shared" si="4"/>
        <v>0</v>
      </c>
      <c r="C136" s="32">
        <f t="shared" si="5"/>
        <v>0</v>
      </c>
      <c r="D136" s="27">
        <v>125</v>
      </c>
      <c r="E136" s="31"/>
    </row>
    <row r="137" spans="1:5" x14ac:dyDescent="0.25">
      <c r="A137" s="32">
        <f t="shared" si="3"/>
        <v>0</v>
      </c>
      <c r="B137" s="32">
        <f t="shared" si="4"/>
        <v>0</v>
      </c>
      <c r="C137" s="32">
        <f t="shared" si="5"/>
        <v>0</v>
      </c>
      <c r="D137" s="27">
        <v>126</v>
      </c>
      <c r="E137" s="31"/>
    </row>
    <row r="138" spans="1:5" x14ac:dyDescent="0.25">
      <c r="A138" s="32">
        <f t="shared" si="3"/>
        <v>0</v>
      </c>
      <c r="B138" s="32">
        <f t="shared" si="4"/>
        <v>0</v>
      </c>
      <c r="C138" s="32">
        <f t="shared" si="5"/>
        <v>0</v>
      </c>
      <c r="D138" s="27">
        <v>127</v>
      </c>
      <c r="E138" s="31"/>
    </row>
    <row r="139" spans="1:5" x14ac:dyDescent="0.25">
      <c r="A139" s="32">
        <f t="shared" si="3"/>
        <v>0</v>
      </c>
      <c r="B139" s="32">
        <f t="shared" si="4"/>
        <v>0</v>
      </c>
      <c r="C139" s="32">
        <f t="shared" si="5"/>
        <v>0</v>
      </c>
      <c r="D139" s="27">
        <v>128</v>
      </c>
      <c r="E139" s="31"/>
    </row>
    <row r="140" spans="1:5" x14ac:dyDescent="0.25">
      <c r="A140" s="32">
        <f t="shared" ref="A140:A203" si="6">A139-C140-E140</f>
        <v>0</v>
      </c>
      <c r="B140" s="32">
        <f t="shared" ref="B140:B203" si="7">A139*$B$2/12</f>
        <v>0</v>
      </c>
      <c r="C140" s="32">
        <f t="shared" ref="C140:C203" si="8">MIN(A139,$B$7-B140)</f>
        <v>0</v>
      </c>
      <c r="D140" s="27">
        <v>129</v>
      </c>
      <c r="E140" s="31"/>
    </row>
    <row r="141" spans="1:5" x14ac:dyDescent="0.25">
      <c r="A141" s="32">
        <f t="shared" si="6"/>
        <v>0</v>
      </c>
      <c r="B141" s="32">
        <f t="shared" si="7"/>
        <v>0</v>
      </c>
      <c r="C141" s="32">
        <f t="shared" si="8"/>
        <v>0</v>
      </c>
      <c r="D141" s="27">
        <v>130</v>
      </c>
      <c r="E141" s="31"/>
    </row>
    <row r="142" spans="1:5" x14ac:dyDescent="0.25">
      <c r="A142" s="32">
        <f t="shared" si="6"/>
        <v>0</v>
      </c>
      <c r="B142" s="32">
        <f t="shared" si="7"/>
        <v>0</v>
      </c>
      <c r="C142" s="32">
        <f t="shared" si="8"/>
        <v>0</v>
      </c>
      <c r="D142" s="27">
        <v>131</v>
      </c>
      <c r="E142" s="31"/>
    </row>
    <row r="143" spans="1:5" x14ac:dyDescent="0.25">
      <c r="A143" s="32">
        <f t="shared" si="6"/>
        <v>0</v>
      </c>
      <c r="B143" s="32">
        <f t="shared" si="7"/>
        <v>0</v>
      </c>
      <c r="C143" s="32">
        <f t="shared" si="8"/>
        <v>0</v>
      </c>
      <c r="D143" s="27">
        <v>132</v>
      </c>
      <c r="E143" s="31"/>
    </row>
    <row r="144" spans="1:5" x14ac:dyDescent="0.25">
      <c r="A144" s="32">
        <f t="shared" si="6"/>
        <v>0</v>
      </c>
      <c r="B144" s="32">
        <f t="shared" si="7"/>
        <v>0</v>
      </c>
      <c r="C144" s="32">
        <f t="shared" si="8"/>
        <v>0</v>
      </c>
      <c r="D144" s="27">
        <v>133</v>
      </c>
      <c r="E144" s="31"/>
    </row>
    <row r="145" spans="1:5" x14ac:dyDescent="0.25">
      <c r="A145" s="32">
        <f t="shared" si="6"/>
        <v>0</v>
      </c>
      <c r="B145" s="32">
        <f t="shared" si="7"/>
        <v>0</v>
      </c>
      <c r="C145" s="32">
        <f t="shared" si="8"/>
        <v>0</v>
      </c>
      <c r="D145" s="27">
        <v>134</v>
      </c>
      <c r="E145" s="31"/>
    </row>
    <row r="146" spans="1:5" x14ac:dyDescent="0.25">
      <c r="A146" s="32">
        <f t="shared" si="6"/>
        <v>0</v>
      </c>
      <c r="B146" s="32">
        <f t="shared" si="7"/>
        <v>0</v>
      </c>
      <c r="C146" s="32">
        <f t="shared" si="8"/>
        <v>0</v>
      </c>
      <c r="D146" s="27">
        <v>135</v>
      </c>
      <c r="E146" s="31"/>
    </row>
    <row r="147" spans="1:5" x14ac:dyDescent="0.25">
      <c r="A147" s="32">
        <f t="shared" si="6"/>
        <v>0</v>
      </c>
      <c r="B147" s="32">
        <f t="shared" si="7"/>
        <v>0</v>
      </c>
      <c r="C147" s="32">
        <f t="shared" si="8"/>
        <v>0</v>
      </c>
      <c r="D147" s="27">
        <v>136</v>
      </c>
      <c r="E147" s="31"/>
    </row>
    <row r="148" spans="1:5" x14ac:dyDescent="0.25">
      <c r="A148" s="32">
        <f t="shared" si="6"/>
        <v>0</v>
      </c>
      <c r="B148" s="32">
        <f t="shared" si="7"/>
        <v>0</v>
      </c>
      <c r="C148" s="32">
        <f t="shared" si="8"/>
        <v>0</v>
      </c>
      <c r="D148" s="27">
        <v>137</v>
      </c>
      <c r="E148" s="31"/>
    </row>
    <row r="149" spans="1:5" x14ac:dyDescent="0.25">
      <c r="A149" s="32">
        <f t="shared" si="6"/>
        <v>0</v>
      </c>
      <c r="B149" s="32">
        <f t="shared" si="7"/>
        <v>0</v>
      </c>
      <c r="C149" s="32">
        <f t="shared" si="8"/>
        <v>0</v>
      </c>
      <c r="D149" s="27">
        <v>138</v>
      </c>
      <c r="E149" s="31"/>
    </row>
    <row r="150" spans="1:5" x14ac:dyDescent="0.25">
      <c r="A150" s="32">
        <f t="shared" si="6"/>
        <v>0</v>
      </c>
      <c r="B150" s="32">
        <f t="shared" si="7"/>
        <v>0</v>
      </c>
      <c r="C150" s="32">
        <f t="shared" si="8"/>
        <v>0</v>
      </c>
      <c r="D150" s="27">
        <v>139</v>
      </c>
      <c r="E150" s="31"/>
    </row>
    <row r="151" spans="1:5" x14ac:dyDescent="0.25">
      <c r="A151" s="32">
        <f t="shared" si="6"/>
        <v>0</v>
      </c>
      <c r="B151" s="32">
        <f t="shared" si="7"/>
        <v>0</v>
      </c>
      <c r="C151" s="32">
        <f t="shared" si="8"/>
        <v>0</v>
      </c>
      <c r="D151" s="27">
        <v>140</v>
      </c>
      <c r="E151" s="31"/>
    </row>
    <row r="152" spans="1:5" x14ac:dyDescent="0.25">
      <c r="A152" s="32">
        <f t="shared" si="6"/>
        <v>0</v>
      </c>
      <c r="B152" s="32">
        <f t="shared" si="7"/>
        <v>0</v>
      </c>
      <c r="C152" s="32">
        <f t="shared" si="8"/>
        <v>0</v>
      </c>
      <c r="D152" s="27">
        <v>141</v>
      </c>
      <c r="E152" s="31"/>
    </row>
    <row r="153" spans="1:5" x14ac:dyDescent="0.25">
      <c r="A153" s="32">
        <f t="shared" si="6"/>
        <v>0</v>
      </c>
      <c r="B153" s="32">
        <f t="shared" si="7"/>
        <v>0</v>
      </c>
      <c r="C153" s="32">
        <f t="shared" si="8"/>
        <v>0</v>
      </c>
      <c r="D153" s="27">
        <v>142</v>
      </c>
      <c r="E153" s="31"/>
    </row>
    <row r="154" spans="1:5" x14ac:dyDescent="0.25">
      <c r="A154" s="32">
        <f t="shared" si="6"/>
        <v>0</v>
      </c>
      <c r="B154" s="32">
        <f t="shared" si="7"/>
        <v>0</v>
      </c>
      <c r="C154" s="32">
        <f t="shared" si="8"/>
        <v>0</v>
      </c>
      <c r="D154" s="27">
        <v>143</v>
      </c>
      <c r="E154" s="31"/>
    </row>
    <row r="155" spans="1:5" x14ac:dyDescent="0.25">
      <c r="A155" s="32">
        <f t="shared" si="6"/>
        <v>0</v>
      </c>
      <c r="B155" s="32">
        <f t="shared" si="7"/>
        <v>0</v>
      </c>
      <c r="C155" s="32">
        <f t="shared" si="8"/>
        <v>0</v>
      </c>
      <c r="D155" s="27">
        <v>144</v>
      </c>
      <c r="E155" s="31"/>
    </row>
    <row r="156" spans="1:5" x14ac:dyDescent="0.25">
      <c r="A156" s="32">
        <f t="shared" si="6"/>
        <v>0</v>
      </c>
      <c r="B156" s="32">
        <f t="shared" si="7"/>
        <v>0</v>
      </c>
      <c r="C156" s="32">
        <f t="shared" si="8"/>
        <v>0</v>
      </c>
      <c r="D156" s="27">
        <v>145</v>
      </c>
      <c r="E156" s="31"/>
    </row>
    <row r="157" spans="1:5" x14ac:dyDescent="0.25">
      <c r="A157" s="32">
        <f t="shared" si="6"/>
        <v>0</v>
      </c>
      <c r="B157" s="32">
        <f t="shared" si="7"/>
        <v>0</v>
      </c>
      <c r="C157" s="32">
        <f t="shared" si="8"/>
        <v>0</v>
      </c>
      <c r="D157" s="27">
        <v>146</v>
      </c>
      <c r="E157" s="31"/>
    </row>
    <row r="158" spans="1:5" x14ac:dyDescent="0.25">
      <c r="A158" s="32">
        <f t="shared" si="6"/>
        <v>0</v>
      </c>
      <c r="B158" s="32">
        <f t="shared" si="7"/>
        <v>0</v>
      </c>
      <c r="C158" s="32">
        <f t="shared" si="8"/>
        <v>0</v>
      </c>
      <c r="D158" s="27">
        <v>147</v>
      </c>
      <c r="E158" s="31"/>
    </row>
    <row r="159" spans="1:5" x14ac:dyDescent="0.25">
      <c r="A159" s="32">
        <f t="shared" si="6"/>
        <v>0</v>
      </c>
      <c r="B159" s="32">
        <f t="shared" si="7"/>
        <v>0</v>
      </c>
      <c r="C159" s="32">
        <f t="shared" si="8"/>
        <v>0</v>
      </c>
      <c r="D159" s="27">
        <v>148</v>
      </c>
      <c r="E159" s="31"/>
    </row>
    <row r="160" spans="1:5" x14ac:dyDescent="0.25">
      <c r="A160" s="32">
        <f t="shared" si="6"/>
        <v>0</v>
      </c>
      <c r="B160" s="32">
        <f t="shared" si="7"/>
        <v>0</v>
      </c>
      <c r="C160" s="32">
        <f t="shared" si="8"/>
        <v>0</v>
      </c>
      <c r="D160" s="27">
        <v>149</v>
      </c>
      <c r="E160" s="31"/>
    </row>
    <row r="161" spans="1:5" x14ac:dyDescent="0.25">
      <c r="A161" s="32">
        <f t="shared" si="6"/>
        <v>0</v>
      </c>
      <c r="B161" s="32">
        <f t="shared" si="7"/>
        <v>0</v>
      </c>
      <c r="C161" s="32">
        <f t="shared" si="8"/>
        <v>0</v>
      </c>
      <c r="D161" s="27">
        <v>150</v>
      </c>
      <c r="E161" s="31"/>
    </row>
    <row r="162" spans="1:5" x14ac:dyDescent="0.25">
      <c r="A162" s="32">
        <f t="shared" si="6"/>
        <v>0</v>
      </c>
      <c r="B162" s="32">
        <f t="shared" si="7"/>
        <v>0</v>
      </c>
      <c r="C162" s="32">
        <f t="shared" si="8"/>
        <v>0</v>
      </c>
      <c r="D162" s="27">
        <v>151</v>
      </c>
      <c r="E162" s="31"/>
    </row>
    <row r="163" spans="1:5" x14ac:dyDescent="0.25">
      <c r="A163" s="32">
        <f t="shared" si="6"/>
        <v>0</v>
      </c>
      <c r="B163" s="32">
        <f t="shared" si="7"/>
        <v>0</v>
      </c>
      <c r="C163" s="32">
        <f t="shared" si="8"/>
        <v>0</v>
      </c>
      <c r="D163" s="27">
        <v>152</v>
      </c>
      <c r="E163" s="31"/>
    </row>
    <row r="164" spans="1:5" x14ac:dyDescent="0.25">
      <c r="A164" s="32">
        <f t="shared" si="6"/>
        <v>0</v>
      </c>
      <c r="B164" s="32">
        <f t="shared" si="7"/>
        <v>0</v>
      </c>
      <c r="C164" s="32">
        <f t="shared" si="8"/>
        <v>0</v>
      </c>
      <c r="D164" s="27">
        <v>153</v>
      </c>
      <c r="E164" s="31"/>
    </row>
    <row r="165" spans="1:5" x14ac:dyDescent="0.25">
      <c r="A165" s="32">
        <f t="shared" si="6"/>
        <v>0</v>
      </c>
      <c r="B165" s="32">
        <f t="shared" si="7"/>
        <v>0</v>
      </c>
      <c r="C165" s="32">
        <f t="shared" si="8"/>
        <v>0</v>
      </c>
      <c r="D165" s="27">
        <v>154</v>
      </c>
      <c r="E165" s="31"/>
    </row>
    <row r="166" spans="1:5" x14ac:dyDescent="0.25">
      <c r="A166" s="32">
        <f t="shared" si="6"/>
        <v>0</v>
      </c>
      <c r="B166" s="32">
        <f t="shared" si="7"/>
        <v>0</v>
      </c>
      <c r="C166" s="32">
        <f t="shared" si="8"/>
        <v>0</v>
      </c>
      <c r="D166" s="27">
        <v>155</v>
      </c>
      <c r="E166" s="31"/>
    </row>
    <row r="167" spans="1:5" x14ac:dyDescent="0.25">
      <c r="A167" s="32">
        <f t="shared" si="6"/>
        <v>0</v>
      </c>
      <c r="B167" s="32">
        <f t="shared" si="7"/>
        <v>0</v>
      </c>
      <c r="C167" s="32">
        <f t="shared" si="8"/>
        <v>0</v>
      </c>
      <c r="D167" s="27">
        <v>156</v>
      </c>
      <c r="E167" s="31"/>
    </row>
    <row r="168" spans="1:5" x14ac:dyDescent="0.25">
      <c r="A168" s="32">
        <f t="shared" si="6"/>
        <v>0</v>
      </c>
      <c r="B168" s="32">
        <f t="shared" si="7"/>
        <v>0</v>
      </c>
      <c r="C168" s="32">
        <f t="shared" si="8"/>
        <v>0</v>
      </c>
      <c r="D168" s="27">
        <v>157</v>
      </c>
      <c r="E168" s="31"/>
    </row>
    <row r="169" spans="1:5" x14ac:dyDescent="0.25">
      <c r="A169" s="32">
        <f t="shared" si="6"/>
        <v>0</v>
      </c>
      <c r="B169" s="32">
        <f t="shared" si="7"/>
        <v>0</v>
      </c>
      <c r="C169" s="32">
        <f t="shared" si="8"/>
        <v>0</v>
      </c>
      <c r="D169" s="27">
        <v>158</v>
      </c>
      <c r="E169" s="31"/>
    </row>
    <row r="170" spans="1:5" x14ac:dyDescent="0.25">
      <c r="A170" s="32">
        <f t="shared" si="6"/>
        <v>0</v>
      </c>
      <c r="B170" s="32">
        <f t="shared" si="7"/>
        <v>0</v>
      </c>
      <c r="C170" s="32">
        <f t="shared" si="8"/>
        <v>0</v>
      </c>
      <c r="D170" s="27">
        <v>159</v>
      </c>
      <c r="E170" s="31"/>
    </row>
    <row r="171" spans="1:5" x14ac:dyDescent="0.25">
      <c r="A171" s="32">
        <f t="shared" si="6"/>
        <v>0</v>
      </c>
      <c r="B171" s="32">
        <f t="shared" si="7"/>
        <v>0</v>
      </c>
      <c r="C171" s="32">
        <f t="shared" si="8"/>
        <v>0</v>
      </c>
      <c r="D171" s="27">
        <v>160</v>
      </c>
      <c r="E171" s="31"/>
    </row>
    <row r="172" spans="1:5" x14ac:dyDescent="0.25">
      <c r="A172" s="32">
        <f t="shared" si="6"/>
        <v>0</v>
      </c>
      <c r="B172" s="32">
        <f t="shared" si="7"/>
        <v>0</v>
      </c>
      <c r="C172" s="32">
        <f t="shared" si="8"/>
        <v>0</v>
      </c>
      <c r="D172" s="27">
        <v>161</v>
      </c>
      <c r="E172" s="31"/>
    </row>
    <row r="173" spans="1:5" x14ac:dyDescent="0.25">
      <c r="A173" s="32">
        <f t="shared" si="6"/>
        <v>0</v>
      </c>
      <c r="B173" s="32">
        <f t="shared" si="7"/>
        <v>0</v>
      </c>
      <c r="C173" s="32">
        <f t="shared" si="8"/>
        <v>0</v>
      </c>
      <c r="D173" s="27">
        <v>162</v>
      </c>
      <c r="E173" s="31"/>
    </row>
    <row r="174" spans="1:5" x14ac:dyDescent="0.25">
      <c r="A174" s="32">
        <f t="shared" si="6"/>
        <v>0</v>
      </c>
      <c r="B174" s="32">
        <f t="shared" si="7"/>
        <v>0</v>
      </c>
      <c r="C174" s="32">
        <f t="shared" si="8"/>
        <v>0</v>
      </c>
      <c r="D174" s="27">
        <v>163</v>
      </c>
      <c r="E174" s="31"/>
    </row>
    <row r="175" spans="1:5" x14ac:dyDescent="0.25">
      <c r="A175" s="32">
        <f t="shared" si="6"/>
        <v>0</v>
      </c>
      <c r="B175" s="32">
        <f t="shared" si="7"/>
        <v>0</v>
      </c>
      <c r="C175" s="32">
        <f t="shared" si="8"/>
        <v>0</v>
      </c>
      <c r="D175" s="27">
        <v>164</v>
      </c>
      <c r="E175" s="31"/>
    </row>
    <row r="176" spans="1:5" x14ac:dyDescent="0.25">
      <c r="A176" s="32">
        <f t="shared" si="6"/>
        <v>0</v>
      </c>
      <c r="B176" s="32">
        <f t="shared" si="7"/>
        <v>0</v>
      </c>
      <c r="C176" s="32">
        <f t="shared" si="8"/>
        <v>0</v>
      </c>
      <c r="D176" s="27">
        <v>165</v>
      </c>
      <c r="E176" s="31"/>
    </row>
    <row r="177" spans="1:5" x14ac:dyDescent="0.25">
      <c r="A177" s="32">
        <f t="shared" si="6"/>
        <v>0</v>
      </c>
      <c r="B177" s="32">
        <f t="shared" si="7"/>
        <v>0</v>
      </c>
      <c r="C177" s="32">
        <f t="shared" si="8"/>
        <v>0</v>
      </c>
      <c r="D177" s="27">
        <v>166</v>
      </c>
      <c r="E177" s="31"/>
    </row>
    <row r="178" spans="1:5" x14ac:dyDescent="0.25">
      <c r="A178" s="32">
        <f t="shared" si="6"/>
        <v>0</v>
      </c>
      <c r="B178" s="32">
        <f t="shared" si="7"/>
        <v>0</v>
      </c>
      <c r="C178" s="32">
        <f t="shared" si="8"/>
        <v>0</v>
      </c>
      <c r="D178" s="27">
        <v>167</v>
      </c>
      <c r="E178" s="31"/>
    </row>
    <row r="179" spans="1:5" x14ac:dyDescent="0.25">
      <c r="A179" s="32">
        <f t="shared" si="6"/>
        <v>0</v>
      </c>
      <c r="B179" s="32">
        <f t="shared" si="7"/>
        <v>0</v>
      </c>
      <c r="C179" s="32">
        <f t="shared" si="8"/>
        <v>0</v>
      </c>
      <c r="D179" s="27">
        <v>168</v>
      </c>
      <c r="E179" s="31"/>
    </row>
    <row r="180" spans="1:5" x14ac:dyDescent="0.25">
      <c r="A180" s="32">
        <f t="shared" si="6"/>
        <v>0</v>
      </c>
      <c r="B180" s="32">
        <f t="shared" si="7"/>
        <v>0</v>
      </c>
      <c r="C180" s="32">
        <f t="shared" si="8"/>
        <v>0</v>
      </c>
      <c r="D180" s="27">
        <v>169</v>
      </c>
      <c r="E180" s="31"/>
    </row>
    <row r="181" spans="1:5" x14ac:dyDescent="0.25">
      <c r="A181" s="32">
        <f t="shared" si="6"/>
        <v>0</v>
      </c>
      <c r="B181" s="32">
        <f t="shared" si="7"/>
        <v>0</v>
      </c>
      <c r="C181" s="32">
        <f t="shared" si="8"/>
        <v>0</v>
      </c>
      <c r="D181" s="27">
        <v>170</v>
      </c>
      <c r="E181" s="31"/>
    </row>
    <row r="182" spans="1:5" x14ac:dyDescent="0.25">
      <c r="A182" s="32">
        <f t="shared" si="6"/>
        <v>0</v>
      </c>
      <c r="B182" s="32">
        <f t="shared" si="7"/>
        <v>0</v>
      </c>
      <c r="C182" s="32">
        <f t="shared" si="8"/>
        <v>0</v>
      </c>
      <c r="D182" s="27">
        <v>171</v>
      </c>
      <c r="E182" s="31"/>
    </row>
    <row r="183" spans="1:5" x14ac:dyDescent="0.25">
      <c r="A183" s="32">
        <f t="shared" si="6"/>
        <v>0</v>
      </c>
      <c r="B183" s="32">
        <f t="shared" si="7"/>
        <v>0</v>
      </c>
      <c r="C183" s="32">
        <f t="shared" si="8"/>
        <v>0</v>
      </c>
      <c r="D183" s="27">
        <v>172</v>
      </c>
      <c r="E183" s="31"/>
    </row>
    <row r="184" spans="1:5" x14ac:dyDescent="0.25">
      <c r="A184" s="32">
        <f t="shared" si="6"/>
        <v>0</v>
      </c>
      <c r="B184" s="32">
        <f t="shared" si="7"/>
        <v>0</v>
      </c>
      <c r="C184" s="32">
        <f t="shared" si="8"/>
        <v>0</v>
      </c>
      <c r="D184" s="27">
        <v>173</v>
      </c>
      <c r="E184" s="31"/>
    </row>
    <row r="185" spans="1:5" x14ac:dyDescent="0.25">
      <c r="A185" s="32">
        <f t="shared" si="6"/>
        <v>0</v>
      </c>
      <c r="B185" s="32">
        <f t="shared" si="7"/>
        <v>0</v>
      </c>
      <c r="C185" s="32">
        <f t="shared" si="8"/>
        <v>0</v>
      </c>
      <c r="D185" s="27">
        <v>174</v>
      </c>
      <c r="E185" s="31"/>
    </row>
    <row r="186" spans="1:5" x14ac:dyDescent="0.25">
      <c r="A186" s="32">
        <f t="shared" si="6"/>
        <v>0</v>
      </c>
      <c r="B186" s="32">
        <f t="shared" si="7"/>
        <v>0</v>
      </c>
      <c r="C186" s="32">
        <f t="shared" si="8"/>
        <v>0</v>
      </c>
      <c r="D186" s="27">
        <v>175</v>
      </c>
      <c r="E186" s="31"/>
    </row>
    <row r="187" spans="1:5" x14ac:dyDescent="0.25">
      <c r="A187" s="32">
        <f t="shared" si="6"/>
        <v>0</v>
      </c>
      <c r="B187" s="32">
        <f t="shared" si="7"/>
        <v>0</v>
      </c>
      <c r="C187" s="32">
        <f t="shared" si="8"/>
        <v>0</v>
      </c>
      <c r="D187" s="27">
        <v>176</v>
      </c>
      <c r="E187" s="31"/>
    </row>
    <row r="188" spans="1:5" x14ac:dyDescent="0.25">
      <c r="A188" s="32">
        <f t="shared" si="6"/>
        <v>0</v>
      </c>
      <c r="B188" s="32">
        <f t="shared" si="7"/>
        <v>0</v>
      </c>
      <c r="C188" s="32">
        <f t="shared" si="8"/>
        <v>0</v>
      </c>
      <c r="D188" s="27">
        <v>177</v>
      </c>
      <c r="E188" s="31"/>
    </row>
    <row r="189" spans="1:5" x14ac:dyDescent="0.25">
      <c r="A189" s="32">
        <f t="shared" si="6"/>
        <v>0</v>
      </c>
      <c r="B189" s="32">
        <f t="shared" si="7"/>
        <v>0</v>
      </c>
      <c r="C189" s="32">
        <f t="shared" si="8"/>
        <v>0</v>
      </c>
      <c r="D189" s="27">
        <v>178</v>
      </c>
      <c r="E189" s="31"/>
    </row>
    <row r="190" spans="1:5" x14ac:dyDescent="0.25">
      <c r="A190" s="32">
        <f t="shared" si="6"/>
        <v>0</v>
      </c>
      <c r="B190" s="32">
        <f t="shared" si="7"/>
        <v>0</v>
      </c>
      <c r="C190" s="32">
        <f t="shared" si="8"/>
        <v>0</v>
      </c>
      <c r="D190" s="27">
        <v>179</v>
      </c>
      <c r="E190" s="31"/>
    </row>
    <row r="191" spans="1:5" x14ac:dyDescent="0.25">
      <c r="A191" s="32">
        <f t="shared" si="6"/>
        <v>0</v>
      </c>
      <c r="B191" s="32">
        <f t="shared" si="7"/>
        <v>0</v>
      </c>
      <c r="C191" s="32">
        <f t="shared" si="8"/>
        <v>0</v>
      </c>
      <c r="D191" s="27">
        <v>180</v>
      </c>
      <c r="E191" s="31"/>
    </row>
    <row r="192" spans="1:5" x14ac:dyDescent="0.25">
      <c r="A192" s="32">
        <f t="shared" si="6"/>
        <v>0</v>
      </c>
      <c r="B192" s="32">
        <f t="shared" si="7"/>
        <v>0</v>
      </c>
      <c r="C192" s="32">
        <f t="shared" si="8"/>
        <v>0</v>
      </c>
      <c r="D192" s="27">
        <v>181</v>
      </c>
      <c r="E192" s="31"/>
    </row>
    <row r="193" spans="1:5" x14ac:dyDescent="0.25">
      <c r="A193" s="32">
        <f t="shared" si="6"/>
        <v>0</v>
      </c>
      <c r="B193" s="32">
        <f t="shared" si="7"/>
        <v>0</v>
      </c>
      <c r="C193" s="32">
        <f t="shared" si="8"/>
        <v>0</v>
      </c>
      <c r="D193" s="27">
        <v>182</v>
      </c>
      <c r="E193" s="31"/>
    </row>
    <row r="194" spans="1:5" x14ac:dyDescent="0.25">
      <c r="A194" s="32">
        <f t="shared" si="6"/>
        <v>0</v>
      </c>
      <c r="B194" s="32">
        <f t="shared" si="7"/>
        <v>0</v>
      </c>
      <c r="C194" s="32">
        <f t="shared" si="8"/>
        <v>0</v>
      </c>
      <c r="D194" s="27">
        <v>183</v>
      </c>
      <c r="E194" s="31"/>
    </row>
    <row r="195" spans="1:5" x14ac:dyDescent="0.25">
      <c r="A195" s="32">
        <f t="shared" si="6"/>
        <v>0</v>
      </c>
      <c r="B195" s="32">
        <f t="shared" si="7"/>
        <v>0</v>
      </c>
      <c r="C195" s="32">
        <f t="shared" si="8"/>
        <v>0</v>
      </c>
      <c r="D195" s="27">
        <v>184</v>
      </c>
      <c r="E195" s="31"/>
    </row>
    <row r="196" spans="1:5" x14ac:dyDescent="0.25">
      <c r="A196" s="32">
        <f t="shared" si="6"/>
        <v>0</v>
      </c>
      <c r="B196" s="32">
        <f t="shared" si="7"/>
        <v>0</v>
      </c>
      <c r="C196" s="32">
        <f t="shared" si="8"/>
        <v>0</v>
      </c>
      <c r="D196" s="27">
        <v>185</v>
      </c>
      <c r="E196" s="31"/>
    </row>
    <row r="197" spans="1:5" x14ac:dyDescent="0.25">
      <c r="A197" s="32">
        <f t="shared" si="6"/>
        <v>0</v>
      </c>
      <c r="B197" s="32">
        <f t="shared" si="7"/>
        <v>0</v>
      </c>
      <c r="C197" s="32">
        <f t="shared" si="8"/>
        <v>0</v>
      </c>
      <c r="D197" s="27">
        <v>186</v>
      </c>
      <c r="E197" s="31"/>
    </row>
    <row r="198" spans="1:5" x14ac:dyDescent="0.25">
      <c r="A198" s="32">
        <f t="shared" si="6"/>
        <v>0</v>
      </c>
      <c r="B198" s="32">
        <f t="shared" si="7"/>
        <v>0</v>
      </c>
      <c r="C198" s="32">
        <f t="shared" si="8"/>
        <v>0</v>
      </c>
      <c r="D198" s="27">
        <v>187</v>
      </c>
      <c r="E198" s="31"/>
    </row>
    <row r="199" spans="1:5" x14ac:dyDescent="0.25">
      <c r="A199" s="32">
        <f t="shared" si="6"/>
        <v>0</v>
      </c>
      <c r="B199" s="32">
        <f t="shared" si="7"/>
        <v>0</v>
      </c>
      <c r="C199" s="32">
        <f t="shared" si="8"/>
        <v>0</v>
      </c>
      <c r="D199" s="27">
        <v>188</v>
      </c>
      <c r="E199" s="31"/>
    </row>
    <row r="200" spans="1:5" x14ac:dyDescent="0.25">
      <c r="A200" s="32">
        <f t="shared" si="6"/>
        <v>0</v>
      </c>
      <c r="B200" s="32">
        <f t="shared" si="7"/>
        <v>0</v>
      </c>
      <c r="C200" s="32">
        <f t="shared" si="8"/>
        <v>0</v>
      </c>
      <c r="D200" s="27">
        <v>189</v>
      </c>
      <c r="E200" s="31"/>
    </row>
    <row r="201" spans="1:5" x14ac:dyDescent="0.25">
      <c r="A201" s="32">
        <f t="shared" si="6"/>
        <v>0</v>
      </c>
      <c r="B201" s="32">
        <f t="shared" si="7"/>
        <v>0</v>
      </c>
      <c r="C201" s="32">
        <f t="shared" si="8"/>
        <v>0</v>
      </c>
      <c r="D201" s="27">
        <v>190</v>
      </c>
      <c r="E201" s="31"/>
    </row>
    <row r="202" spans="1:5" x14ac:dyDescent="0.25">
      <c r="A202" s="32">
        <f t="shared" si="6"/>
        <v>0</v>
      </c>
      <c r="B202" s="32">
        <f t="shared" si="7"/>
        <v>0</v>
      </c>
      <c r="C202" s="32">
        <f t="shared" si="8"/>
        <v>0</v>
      </c>
      <c r="D202" s="27">
        <v>191</v>
      </c>
      <c r="E202" s="31"/>
    </row>
    <row r="203" spans="1:5" x14ac:dyDescent="0.25">
      <c r="A203" s="32">
        <f t="shared" si="6"/>
        <v>0</v>
      </c>
      <c r="B203" s="32">
        <f t="shared" si="7"/>
        <v>0</v>
      </c>
      <c r="C203" s="32">
        <f t="shared" si="8"/>
        <v>0</v>
      </c>
      <c r="D203" s="27">
        <v>192</v>
      </c>
      <c r="E203" s="31"/>
    </row>
    <row r="204" spans="1:5" x14ac:dyDescent="0.25">
      <c r="A204" s="32">
        <f t="shared" ref="A204:A267" si="9">A203-C204-E204</f>
        <v>0</v>
      </c>
      <c r="B204" s="32">
        <f t="shared" ref="B204:B267" si="10">A203*$B$2/12</f>
        <v>0</v>
      </c>
      <c r="C204" s="32">
        <f t="shared" ref="C204:C267" si="11">MIN(A203,$B$7-B204)</f>
        <v>0</v>
      </c>
      <c r="D204" s="27">
        <v>193</v>
      </c>
      <c r="E204" s="31"/>
    </row>
    <row r="205" spans="1:5" x14ac:dyDescent="0.25">
      <c r="A205" s="32">
        <f t="shared" si="9"/>
        <v>0</v>
      </c>
      <c r="B205" s="32">
        <f t="shared" si="10"/>
        <v>0</v>
      </c>
      <c r="C205" s="32">
        <f t="shared" si="11"/>
        <v>0</v>
      </c>
      <c r="D205" s="27">
        <v>194</v>
      </c>
      <c r="E205" s="31"/>
    </row>
    <row r="206" spans="1:5" x14ac:dyDescent="0.25">
      <c r="A206" s="32">
        <f t="shared" si="9"/>
        <v>0</v>
      </c>
      <c r="B206" s="32">
        <f t="shared" si="10"/>
        <v>0</v>
      </c>
      <c r="C206" s="32">
        <f t="shared" si="11"/>
        <v>0</v>
      </c>
      <c r="D206" s="27">
        <v>195</v>
      </c>
      <c r="E206" s="31"/>
    </row>
    <row r="207" spans="1:5" x14ac:dyDescent="0.25">
      <c r="A207" s="32">
        <f t="shared" si="9"/>
        <v>0</v>
      </c>
      <c r="B207" s="32">
        <f t="shared" si="10"/>
        <v>0</v>
      </c>
      <c r="C207" s="32">
        <f t="shared" si="11"/>
        <v>0</v>
      </c>
      <c r="D207" s="27">
        <v>196</v>
      </c>
      <c r="E207" s="31"/>
    </row>
    <row r="208" spans="1:5" x14ac:dyDescent="0.25">
      <c r="A208" s="32">
        <f t="shared" si="9"/>
        <v>0</v>
      </c>
      <c r="B208" s="32">
        <f t="shared" si="10"/>
        <v>0</v>
      </c>
      <c r="C208" s="32">
        <f t="shared" si="11"/>
        <v>0</v>
      </c>
      <c r="D208" s="27">
        <v>197</v>
      </c>
      <c r="E208" s="31"/>
    </row>
    <row r="209" spans="1:5" x14ac:dyDescent="0.25">
      <c r="A209" s="32">
        <f t="shared" si="9"/>
        <v>0</v>
      </c>
      <c r="B209" s="32">
        <f t="shared" si="10"/>
        <v>0</v>
      </c>
      <c r="C209" s="32">
        <f t="shared" si="11"/>
        <v>0</v>
      </c>
      <c r="D209" s="27">
        <v>198</v>
      </c>
      <c r="E209" s="31"/>
    </row>
    <row r="210" spans="1:5" x14ac:dyDescent="0.25">
      <c r="A210" s="32">
        <f t="shared" si="9"/>
        <v>0</v>
      </c>
      <c r="B210" s="32">
        <f t="shared" si="10"/>
        <v>0</v>
      </c>
      <c r="C210" s="32">
        <f t="shared" si="11"/>
        <v>0</v>
      </c>
      <c r="D210" s="27">
        <v>199</v>
      </c>
      <c r="E210" s="31"/>
    </row>
    <row r="211" spans="1:5" x14ac:dyDescent="0.25">
      <c r="A211" s="32">
        <f t="shared" si="9"/>
        <v>0</v>
      </c>
      <c r="B211" s="32">
        <f t="shared" si="10"/>
        <v>0</v>
      </c>
      <c r="C211" s="32">
        <f t="shared" si="11"/>
        <v>0</v>
      </c>
      <c r="D211" s="27">
        <v>200</v>
      </c>
      <c r="E211" s="31"/>
    </row>
    <row r="212" spans="1:5" x14ac:dyDescent="0.25">
      <c r="A212" s="32">
        <f t="shared" si="9"/>
        <v>0</v>
      </c>
      <c r="B212" s="32">
        <f t="shared" si="10"/>
        <v>0</v>
      </c>
      <c r="C212" s="32">
        <f t="shared" si="11"/>
        <v>0</v>
      </c>
      <c r="D212" s="27">
        <v>201</v>
      </c>
      <c r="E212" s="31"/>
    </row>
    <row r="213" spans="1:5" x14ac:dyDescent="0.25">
      <c r="A213" s="32">
        <f t="shared" si="9"/>
        <v>0</v>
      </c>
      <c r="B213" s="32">
        <f t="shared" si="10"/>
        <v>0</v>
      </c>
      <c r="C213" s="32">
        <f t="shared" si="11"/>
        <v>0</v>
      </c>
      <c r="D213" s="27">
        <v>202</v>
      </c>
      <c r="E213" s="31"/>
    </row>
    <row r="214" spans="1:5" x14ac:dyDescent="0.25">
      <c r="A214" s="32">
        <f t="shared" si="9"/>
        <v>0</v>
      </c>
      <c r="B214" s="32">
        <f t="shared" si="10"/>
        <v>0</v>
      </c>
      <c r="C214" s="32">
        <f t="shared" si="11"/>
        <v>0</v>
      </c>
      <c r="D214" s="27">
        <v>203</v>
      </c>
      <c r="E214" s="31"/>
    </row>
    <row r="215" spans="1:5" x14ac:dyDescent="0.25">
      <c r="A215" s="32">
        <f t="shared" si="9"/>
        <v>0</v>
      </c>
      <c r="B215" s="32">
        <f t="shared" si="10"/>
        <v>0</v>
      </c>
      <c r="C215" s="32">
        <f t="shared" si="11"/>
        <v>0</v>
      </c>
      <c r="D215" s="27">
        <v>204</v>
      </c>
      <c r="E215" s="31"/>
    </row>
    <row r="216" spans="1:5" x14ac:dyDescent="0.25">
      <c r="A216" s="32">
        <f t="shared" si="9"/>
        <v>0</v>
      </c>
      <c r="B216" s="32">
        <f t="shared" si="10"/>
        <v>0</v>
      </c>
      <c r="C216" s="32">
        <f t="shared" si="11"/>
        <v>0</v>
      </c>
      <c r="D216" s="27">
        <v>205</v>
      </c>
      <c r="E216" s="31"/>
    </row>
    <row r="217" spans="1:5" x14ac:dyDescent="0.25">
      <c r="A217" s="32">
        <f t="shared" si="9"/>
        <v>0</v>
      </c>
      <c r="B217" s="32">
        <f t="shared" si="10"/>
        <v>0</v>
      </c>
      <c r="C217" s="32">
        <f t="shared" si="11"/>
        <v>0</v>
      </c>
      <c r="D217" s="27">
        <v>206</v>
      </c>
      <c r="E217" s="31"/>
    </row>
    <row r="218" spans="1:5" x14ac:dyDescent="0.25">
      <c r="A218" s="32">
        <f t="shared" si="9"/>
        <v>0</v>
      </c>
      <c r="B218" s="32">
        <f t="shared" si="10"/>
        <v>0</v>
      </c>
      <c r="C218" s="32">
        <f t="shared" si="11"/>
        <v>0</v>
      </c>
      <c r="D218" s="27">
        <v>207</v>
      </c>
      <c r="E218" s="31"/>
    </row>
    <row r="219" spans="1:5" x14ac:dyDescent="0.25">
      <c r="A219" s="32">
        <f t="shared" si="9"/>
        <v>0</v>
      </c>
      <c r="B219" s="32">
        <f t="shared" si="10"/>
        <v>0</v>
      </c>
      <c r="C219" s="32">
        <f t="shared" si="11"/>
        <v>0</v>
      </c>
      <c r="D219" s="27">
        <v>208</v>
      </c>
      <c r="E219" s="31"/>
    </row>
    <row r="220" spans="1:5" x14ac:dyDescent="0.25">
      <c r="A220" s="32">
        <f t="shared" si="9"/>
        <v>0</v>
      </c>
      <c r="B220" s="32">
        <f t="shared" si="10"/>
        <v>0</v>
      </c>
      <c r="C220" s="32">
        <f t="shared" si="11"/>
        <v>0</v>
      </c>
      <c r="D220" s="27">
        <v>209</v>
      </c>
      <c r="E220" s="31"/>
    </row>
    <row r="221" spans="1:5" x14ac:dyDescent="0.25">
      <c r="A221" s="32">
        <f t="shared" si="9"/>
        <v>0</v>
      </c>
      <c r="B221" s="32">
        <f t="shared" si="10"/>
        <v>0</v>
      </c>
      <c r="C221" s="32">
        <f t="shared" si="11"/>
        <v>0</v>
      </c>
      <c r="D221" s="27">
        <v>210</v>
      </c>
      <c r="E221" s="31"/>
    </row>
    <row r="222" spans="1:5" x14ac:dyDescent="0.25">
      <c r="A222" s="32">
        <f t="shared" si="9"/>
        <v>0</v>
      </c>
      <c r="B222" s="32">
        <f t="shared" si="10"/>
        <v>0</v>
      </c>
      <c r="C222" s="32">
        <f t="shared" si="11"/>
        <v>0</v>
      </c>
      <c r="D222" s="27">
        <v>211</v>
      </c>
      <c r="E222" s="31"/>
    </row>
    <row r="223" spans="1:5" x14ac:dyDescent="0.25">
      <c r="A223" s="32">
        <f t="shared" si="9"/>
        <v>0</v>
      </c>
      <c r="B223" s="32">
        <f t="shared" si="10"/>
        <v>0</v>
      </c>
      <c r="C223" s="32">
        <f t="shared" si="11"/>
        <v>0</v>
      </c>
      <c r="D223" s="27">
        <v>212</v>
      </c>
      <c r="E223" s="31"/>
    </row>
    <row r="224" spans="1:5" x14ac:dyDescent="0.25">
      <c r="A224" s="32">
        <f t="shared" si="9"/>
        <v>0</v>
      </c>
      <c r="B224" s="32">
        <f t="shared" si="10"/>
        <v>0</v>
      </c>
      <c r="C224" s="32">
        <f t="shared" si="11"/>
        <v>0</v>
      </c>
      <c r="D224" s="27">
        <v>213</v>
      </c>
      <c r="E224" s="31"/>
    </row>
    <row r="225" spans="1:5" x14ac:dyDescent="0.25">
      <c r="A225" s="32">
        <f t="shared" si="9"/>
        <v>0</v>
      </c>
      <c r="B225" s="32">
        <f t="shared" si="10"/>
        <v>0</v>
      </c>
      <c r="C225" s="32">
        <f t="shared" si="11"/>
        <v>0</v>
      </c>
      <c r="D225" s="27">
        <v>214</v>
      </c>
      <c r="E225" s="31"/>
    </row>
    <row r="226" spans="1:5" x14ac:dyDescent="0.25">
      <c r="A226" s="32">
        <f t="shared" si="9"/>
        <v>0</v>
      </c>
      <c r="B226" s="32">
        <f t="shared" si="10"/>
        <v>0</v>
      </c>
      <c r="C226" s="32">
        <f t="shared" si="11"/>
        <v>0</v>
      </c>
      <c r="D226" s="27">
        <v>215</v>
      </c>
      <c r="E226" s="31"/>
    </row>
    <row r="227" spans="1:5" x14ac:dyDescent="0.25">
      <c r="A227" s="32">
        <f t="shared" si="9"/>
        <v>0</v>
      </c>
      <c r="B227" s="32">
        <f t="shared" si="10"/>
        <v>0</v>
      </c>
      <c r="C227" s="32">
        <f t="shared" si="11"/>
        <v>0</v>
      </c>
      <c r="D227" s="27">
        <v>216</v>
      </c>
      <c r="E227" s="31"/>
    </row>
    <row r="228" spans="1:5" x14ac:dyDescent="0.25">
      <c r="A228" s="32">
        <f t="shared" si="9"/>
        <v>0</v>
      </c>
      <c r="B228" s="32">
        <f t="shared" si="10"/>
        <v>0</v>
      </c>
      <c r="C228" s="32">
        <f t="shared" si="11"/>
        <v>0</v>
      </c>
      <c r="D228" s="27">
        <v>217</v>
      </c>
      <c r="E228" s="31"/>
    </row>
    <row r="229" spans="1:5" x14ac:dyDescent="0.25">
      <c r="A229" s="32">
        <f t="shared" si="9"/>
        <v>0</v>
      </c>
      <c r="B229" s="32">
        <f t="shared" si="10"/>
        <v>0</v>
      </c>
      <c r="C229" s="32">
        <f t="shared" si="11"/>
        <v>0</v>
      </c>
      <c r="D229" s="27">
        <v>218</v>
      </c>
      <c r="E229" s="31"/>
    </row>
    <row r="230" spans="1:5" x14ac:dyDescent="0.25">
      <c r="A230" s="32">
        <f t="shared" si="9"/>
        <v>0</v>
      </c>
      <c r="B230" s="32">
        <f t="shared" si="10"/>
        <v>0</v>
      </c>
      <c r="C230" s="32">
        <f t="shared" si="11"/>
        <v>0</v>
      </c>
      <c r="D230" s="27">
        <v>219</v>
      </c>
      <c r="E230" s="31"/>
    </row>
    <row r="231" spans="1:5" x14ac:dyDescent="0.25">
      <c r="A231" s="32">
        <f t="shared" si="9"/>
        <v>0</v>
      </c>
      <c r="B231" s="32">
        <f t="shared" si="10"/>
        <v>0</v>
      </c>
      <c r="C231" s="32">
        <f t="shared" si="11"/>
        <v>0</v>
      </c>
      <c r="D231" s="27">
        <v>220</v>
      </c>
      <c r="E231" s="31"/>
    </row>
    <row r="232" spans="1:5" x14ac:dyDescent="0.25">
      <c r="A232" s="32">
        <f t="shared" si="9"/>
        <v>0</v>
      </c>
      <c r="B232" s="32">
        <f t="shared" si="10"/>
        <v>0</v>
      </c>
      <c r="C232" s="32">
        <f t="shared" si="11"/>
        <v>0</v>
      </c>
      <c r="D232" s="27">
        <v>221</v>
      </c>
      <c r="E232" s="31"/>
    </row>
    <row r="233" spans="1:5" x14ac:dyDescent="0.25">
      <c r="A233" s="32">
        <f t="shared" si="9"/>
        <v>0</v>
      </c>
      <c r="B233" s="32">
        <f t="shared" si="10"/>
        <v>0</v>
      </c>
      <c r="C233" s="32">
        <f t="shared" si="11"/>
        <v>0</v>
      </c>
      <c r="D233" s="27">
        <v>222</v>
      </c>
      <c r="E233" s="31"/>
    </row>
    <row r="234" spans="1:5" x14ac:dyDescent="0.25">
      <c r="A234" s="32">
        <f t="shared" si="9"/>
        <v>0</v>
      </c>
      <c r="B234" s="32">
        <f t="shared" si="10"/>
        <v>0</v>
      </c>
      <c r="C234" s="32">
        <f t="shared" si="11"/>
        <v>0</v>
      </c>
      <c r="D234" s="27">
        <v>223</v>
      </c>
      <c r="E234" s="31"/>
    </row>
    <row r="235" spans="1:5" x14ac:dyDescent="0.25">
      <c r="A235" s="32">
        <f t="shared" si="9"/>
        <v>0</v>
      </c>
      <c r="B235" s="32">
        <f t="shared" si="10"/>
        <v>0</v>
      </c>
      <c r="C235" s="32">
        <f t="shared" si="11"/>
        <v>0</v>
      </c>
      <c r="D235" s="27">
        <v>224</v>
      </c>
      <c r="E235" s="31"/>
    </row>
    <row r="236" spans="1:5" x14ac:dyDescent="0.25">
      <c r="A236" s="32">
        <f t="shared" si="9"/>
        <v>0</v>
      </c>
      <c r="B236" s="32">
        <f t="shared" si="10"/>
        <v>0</v>
      </c>
      <c r="C236" s="32">
        <f t="shared" si="11"/>
        <v>0</v>
      </c>
      <c r="D236" s="27">
        <v>225</v>
      </c>
      <c r="E236" s="31"/>
    </row>
    <row r="237" spans="1:5" x14ac:dyDescent="0.25">
      <c r="A237" s="32">
        <f t="shared" si="9"/>
        <v>0</v>
      </c>
      <c r="B237" s="32">
        <f t="shared" si="10"/>
        <v>0</v>
      </c>
      <c r="C237" s="32">
        <f t="shared" si="11"/>
        <v>0</v>
      </c>
      <c r="D237" s="27">
        <v>226</v>
      </c>
      <c r="E237" s="31"/>
    </row>
    <row r="238" spans="1:5" x14ac:dyDescent="0.25">
      <c r="A238" s="32">
        <f t="shared" si="9"/>
        <v>0</v>
      </c>
      <c r="B238" s="32">
        <f t="shared" si="10"/>
        <v>0</v>
      </c>
      <c r="C238" s="32">
        <f t="shared" si="11"/>
        <v>0</v>
      </c>
      <c r="D238" s="27">
        <v>227</v>
      </c>
      <c r="E238" s="31"/>
    </row>
    <row r="239" spans="1:5" x14ac:dyDescent="0.25">
      <c r="A239" s="32">
        <f t="shared" si="9"/>
        <v>0</v>
      </c>
      <c r="B239" s="32">
        <f t="shared" si="10"/>
        <v>0</v>
      </c>
      <c r="C239" s="32">
        <f t="shared" si="11"/>
        <v>0</v>
      </c>
      <c r="D239" s="27">
        <v>228</v>
      </c>
      <c r="E239" s="31"/>
    </row>
    <row r="240" spans="1:5" x14ac:dyDescent="0.25">
      <c r="A240" s="32">
        <f t="shared" si="9"/>
        <v>0</v>
      </c>
      <c r="B240" s="32">
        <f t="shared" si="10"/>
        <v>0</v>
      </c>
      <c r="C240" s="32">
        <f t="shared" si="11"/>
        <v>0</v>
      </c>
      <c r="D240" s="27">
        <v>229</v>
      </c>
      <c r="E240" s="31"/>
    </row>
    <row r="241" spans="1:5" x14ac:dyDescent="0.25">
      <c r="A241" s="32">
        <f t="shared" si="9"/>
        <v>0</v>
      </c>
      <c r="B241" s="32">
        <f t="shared" si="10"/>
        <v>0</v>
      </c>
      <c r="C241" s="32">
        <f t="shared" si="11"/>
        <v>0</v>
      </c>
      <c r="D241" s="27">
        <v>230</v>
      </c>
      <c r="E241" s="31"/>
    </row>
    <row r="242" spans="1:5" x14ac:dyDescent="0.25">
      <c r="A242" s="32">
        <f t="shared" si="9"/>
        <v>0</v>
      </c>
      <c r="B242" s="32">
        <f t="shared" si="10"/>
        <v>0</v>
      </c>
      <c r="C242" s="32">
        <f t="shared" si="11"/>
        <v>0</v>
      </c>
      <c r="D242" s="27">
        <v>231</v>
      </c>
      <c r="E242" s="31"/>
    </row>
    <row r="243" spans="1:5" x14ac:dyDescent="0.25">
      <c r="A243" s="32">
        <f t="shared" si="9"/>
        <v>0</v>
      </c>
      <c r="B243" s="32">
        <f t="shared" si="10"/>
        <v>0</v>
      </c>
      <c r="C243" s="32">
        <f t="shared" si="11"/>
        <v>0</v>
      </c>
      <c r="D243" s="27">
        <v>232</v>
      </c>
      <c r="E243" s="31"/>
    </row>
    <row r="244" spans="1:5" x14ac:dyDescent="0.25">
      <c r="A244" s="32">
        <f t="shared" si="9"/>
        <v>0</v>
      </c>
      <c r="B244" s="32">
        <f t="shared" si="10"/>
        <v>0</v>
      </c>
      <c r="C244" s="32">
        <f t="shared" si="11"/>
        <v>0</v>
      </c>
      <c r="D244" s="27">
        <v>233</v>
      </c>
      <c r="E244" s="31"/>
    </row>
    <row r="245" spans="1:5" x14ac:dyDescent="0.25">
      <c r="A245" s="32">
        <f t="shared" si="9"/>
        <v>0</v>
      </c>
      <c r="B245" s="32">
        <f t="shared" si="10"/>
        <v>0</v>
      </c>
      <c r="C245" s="32">
        <f t="shared" si="11"/>
        <v>0</v>
      </c>
      <c r="D245" s="27">
        <v>234</v>
      </c>
      <c r="E245" s="31"/>
    </row>
    <row r="246" spans="1:5" x14ac:dyDescent="0.25">
      <c r="A246" s="32">
        <f t="shared" si="9"/>
        <v>0</v>
      </c>
      <c r="B246" s="32">
        <f t="shared" si="10"/>
        <v>0</v>
      </c>
      <c r="C246" s="32">
        <f t="shared" si="11"/>
        <v>0</v>
      </c>
      <c r="D246" s="27">
        <v>235</v>
      </c>
      <c r="E246" s="31"/>
    </row>
    <row r="247" spans="1:5" x14ac:dyDescent="0.25">
      <c r="A247" s="32">
        <f t="shared" si="9"/>
        <v>0</v>
      </c>
      <c r="B247" s="32">
        <f t="shared" si="10"/>
        <v>0</v>
      </c>
      <c r="C247" s="32">
        <f t="shared" si="11"/>
        <v>0</v>
      </c>
      <c r="D247" s="27">
        <v>236</v>
      </c>
      <c r="E247" s="31"/>
    </row>
    <row r="248" spans="1:5" x14ac:dyDescent="0.25">
      <c r="A248" s="32">
        <f t="shared" si="9"/>
        <v>0</v>
      </c>
      <c r="B248" s="32">
        <f t="shared" si="10"/>
        <v>0</v>
      </c>
      <c r="C248" s="32">
        <f t="shared" si="11"/>
        <v>0</v>
      </c>
      <c r="D248" s="27">
        <v>237</v>
      </c>
      <c r="E248" s="31"/>
    </row>
    <row r="249" spans="1:5" x14ac:dyDescent="0.25">
      <c r="A249" s="32">
        <f t="shared" si="9"/>
        <v>0</v>
      </c>
      <c r="B249" s="32">
        <f t="shared" si="10"/>
        <v>0</v>
      </c>
      <c r="C249" s="32">
        <f t="shared" si="11"/>
        <v>0</v>
      </c>
      <c r="D249" s="27">
        <v>238</v>
      </c>
      <c r="E249" s="31"/>
    </row>
    <row r="250" spans="1:5" x14ac:dyDescent="0.25">
      <c r="A250" s="32">
        <f t="shared" si="9"/>
        <v>0</v>
      </c>
      <c r="B250" s="32">
        <f t="shared" si="10"/>
        <v>0</v>
      </c>
      <c r="C250" s="32">
        <f t="shared" si="11"/>
        <v>0</v>
      </c>
      <c r="D250" s="27">
        <v>239</v>
      </c>
      <c r="E250" s="31"/>
    </row>
    <row r="251" spans="1:5" x14ac:dyDescent="0.25">
      <c r="A251" s="32">
        <f t="shared" si="9"/>
        <v>0</v>
      </c>
      <c r="B251" s="32">
        <f t="shared" si="10"/>
        <v>0</v>
      </c>
      <c r="C251" s="32">
        <f t="shared" si="11"/>
        <v>0</v>
      </c>
      <c r="D251" s="27">
        <v>240</v>
      </c>
      <c r="E251" s="31"/>
    </row>
    <row r="252" spans="1:5" x14ac:dyDescent="0.25">
      <c r="A252" s="32">
        <f t="shared" si="9"/>
        <v>0</v>
      </c>
      <c r="B252" s="32">
        <f t="shared" si="10"/>
        <v>0</v>
      </c>
      <c r="C252" s="32">
        <f t="shared" si="11"/>
        <v>0</v>
      </c>
      <c r="D252" s="27">
        <v>241</v>
      </c>
      <c r="E252" s="31"/>
    </row>
    <row r="253" spans="1:5" x14ac:dyDescent="0.25">
      <c r="A253" s="32">
        <f t="shared" si="9"/>
        <v>0</v>
      </c>
      <c r="B253" s="32">
        <f t="shared" si="10"/>
        <v>0</v>
      </c>
      <c r="C253" s="32">
        <f t="shared" si="11"/>
        <v>0</v>
      </c>
      <c r="D253" s="27">
        <v>242</v>
      </c>
      <c r="E253" s="31"/>
    </row>
    <row r="254" spans="1:5" x14ac:dyDescent="0.25">
      <c r="A254" s="32">
        <f t="shared" si="9"/>
        <v>0</v>
      </c>
      <c r="B254" s="32">
        <f t="shared" si="10"/>
        <v>0</v>
      </c>
      <c r="C254" s="32">
        <f t="shared" si="11"/>
        <v>0</v>
      </c>
      <c r="D254" s="27">
        <v>243</v>
      </c>
      <c r="E254" s="31"/>
    </row>
    <row r="255" spans="1:5" x14ac:dyDescent="0.25">
      <c r="A255" s="32">
        <f t="shared" si="9"/>
        <v>0</v>
      </c>
      <c r="B255" s="32">
        <f t="shared" si="10"/>
        <v>0</v>
      </c>
      <c r="C255" s="32">
        <f t="shared" si="11"/>
        <v>0</v>
      </c>
      <c r="D255" s="27">
        <v>244</v>
      </c>
      <c r="E255" s="31"/>
    </row>
    <row r="256" spans="1:5" x14ac:dyDescent="0.25">
      <c r="A256" s="32">
        <f t="shared" si="9"/>
        <v>0</v>
      </c>
      <c r="B256" s="32">
        <f t="shared" si="10"/>
        <v>0</v>
      </c>
      <c r="C256" s="32">
        <f t="shared" si="11"/>
        <v>0</v>
      </c>
      <c r="D256" s="27">
        <v>245</v>
      </c>
      <c r="E256" s="31"/>
    </row>
    <row r="257" spans="1:5" x14ac:dyDescent="0.25">
      <c r="A257" s="32">
        <f t="shared" si="9"/>
        <v>0</v>
      </c>
      <c r="B257" s="32">
        <f t="shared" si="10"/>
        <v>0</v>
      </c>
      <c r="C257" s="32">
        <f t="shared" si="11"/>
        <v>0</v>
      </c>
      <c r="D257" s="27">
        <v>246</v>
      </c>
      <c r="E257" s="31"/>
    </row>
    <row r="258" spans="1:5" x14ac:dyDescent="0.25">
      <c r="A258" s="32">
        <f t="shared" si="9"/>
        <v>0</v>
      </c>
      <c r="B258" s="32">
        <f t="shared" si="10"/>
        <v>0</v>
      </c>
      <c r="C258" s="32">
        <f t="shared" si="11"/>
        <v>0</v>
      </c>
      <c r="D258" s="27">
        <v>247</v>
      </c>
      <c r="E258" s="31"/>
    </row>
    <row r="259" spans="1:5" x14ac:dyDescent="0.25">
      <c r="A259" s="32">
        <f t="shared" si="9"/>
        <v>0</v>
      </c>
      <c r="B259" s="32">
        <f t="shared" si="10"/>
        <v>0</v>
      </c>
      <c r="C259" s="32">
        <f t="shared" si="11"/>
        <v>0</v>
      </c>
      <c r="D259" s="27">
        <v>248</v>
      </c>
      <c r="E259" s="31"/>
    </row>
    <row r="260" spans="1:5" x14ac:dyDescent="0.25">
      <c r="A260" s="32">
        <f t="shared" si="9"/>
        <v>0</v>
      </c>
      <c r="B260" s="32">
        <f t="shared" si="10"/>
        <v>0</v>
      </c>
      <c r="C260" s="32">
        <f t="shared" si="11"/>
        <v>0</v>
      </c>
      <c r="D260" s="27">
        <v>249</v>
      </c>
      <c r="E260" s="31"/>
    </row>
    <row r="261" spans="1:5" x14ac:dyDescent="0.25">
      <c r="A261" s="32">
        <f t="shared" si="9"/>
        <v>0</v>
      </c>
      <c r="B261" s="32">
        <f t="shared" si="10"/>
        <v>0</v>
      </c>
      <c r="C261" s="32">
        <f t="shared" si="11"/>
        <v>0</v>
      </c>
      <c r="D261" s="27">
        <v>250</v>
      </c>
      <c r="E261" s="31"/>
    </row>
    <row r="262" spans="1:5" x14ac:dyDescent="0.25">
      <c r="A262" s="32">
        <f t="shared" si="9"/>
        <v>0</v>
      </c>
      <c r="B262" s="32">
        <f t="shared" si="10"/>
        <v>0</v>
      </c>
      <c r="C262" s="32">
        <f t="shared" si="11"/>
        <v>0</v>
      </c>
      <c r="D262" s="27">
        <v>251</v>
      </c>
      <c r="E262" s="31"/>
    </row>
    <row r="263" spans="1:5" x14ac:dyDescent="0.25">
      <c r="A263" s="32">
        <f t="shared" si="9"/>
        <v>0</v>
      </c>
      <c r="B263" s="32">
        <f t="shared" si="10"/>
        <v>0</v>
      </c>
      <c r="C263" s="32">
        <f t="shared" si="11"/>
        <v>0</v>
      </c>
      <c r="D263" s="27">
        <v>252</v>
      </c>
      <c r="E263" s="31"/>
    </row>
    <row r="264" spans="1:5" x14ac:dyDescent="0.25">
      <c r="A264" s="32">
        <f t="shared" si="9"/>
        <v>0</v>
      </c>
      <c r="B264" s="32">
        <f t="shared" si="10"/>
        <v>0</v>
      </c>
      <c r="C264" s="32">
        <f t="shared" si="11"/>
        <v>0</v>
      </c>
      <c r="D264" s="27">
        <v>253</v>
      </c>
      <c r="E264" s="31"/>
    </row>
    <row r="265" spans="1:5" x14ac:dyDescent="0.25">
      <c r="A265" s="32">
        <f t="shared" si="9"/>
        <v>0</v>
      </c>
      <c r="B265" s="32">
        <f t="shared" si="10"/>
        <v>0</v>
      </c>
      <c r="C265" s="32">
        <f t="shared" si="11"/>
        <v>0</v>
      </c>
      <c r="D265" s="27">
        <v>254</v>
      </c>
      <c r="E265" s="31"/>
    </row>
    <row r="266" spans="1:5" x14ac:dyDescent="0.25">
      <c r="A266" s="32">
        <f t="shared" si="9"/>
        <v>0</v>
      </c>
      <c r="B266" s="32">
        <f t="shared" si="10"/>
        <v>0</v>
      </c>
      <c r="C266" s="32">
        <f t="shared" si="11"/>
        <v>0</v>
      </c>
      <c r="D266" s="27">
        <v>255</v>
      </c>
      <c r="E266" s="31"/>
    </row>
    <row r="267" spans="1:5" x14ac:dyDescent="0.25">
      <c r="A267" s="32">
        <f t="shared" si="9"/>
        <v>0</v>
      </c>
      <c r="B267" s="32">
        <f t="shared" si="10"/>
        <v>0</v>
      </c>
      <c r="C267" s="32">
        <f t="shared" si="11"/>
        <v>0</v>
      </c>
      <c r="D267" s="27">
        <v>256</v>
      </c>
      <c r="E267" s="31"/>
    </row>
    <row r="268" spans="1:5" x14ac:dyDescent="0.25">
      <c r="A268" s="32">
        <f t="shared" ref="A268:A331" si="12">A267-C268-E268</f>
        <v>0</v>
      </c>
      <c r="B268" s="32">
        <f t="shared" ref="B268:B331" si="13">A267*$B$2/12</f>
        <v>0</v>
      </c>
      <c r="C268" s="32">
        <f t="shared" ref="C268:C331" si="14">MIN(A267,$B$7-B268)</f>
        <v>0</v>
      </c>
      <c r="D268" s="27">
        <v>257</v>
      </c>
      <c r="E268" s="31"/>
    </row>
    <row r="269" spans="1:5" x14ac:dyDescent="0.25">
      <c r="A269" s="32">
        <f t="shared" si="12"/>
        <v>0</v>
      </c>
      <c r="B269" s="32">
        <f t="shared" si="13"/>
        <v>0</v>
      </c>
      <c r="C269" s="32">
        <f t="shared" si="14"/>
        <v>0</v>
      </c>
      <c r="D269" s="27">
        <v>258</v>
      </c>
      <c r="E269" s="31"/>
    </row>
    <row r="270" spans="1:5" x14ac:dyDescent="0.25">
      <c r="A270" s="32">
        <f t="shared" si="12"/>
        <v>0</v>
      </c>
      <c r="B270" s="32">
        <f t="shared" si="13"/>
        <v>0</v>
      </c>
      <c r="C270" s="32">
        <f t="shared" si="14"/>
        <v>0</v>
      </c>
      <c r="D270" s="27">
        <v>259</v>
      </c>
      <c r="E270" s="31"/>
    </row>
    <row r="271" spans="1:5" x14ac:dyDescent="0.25">
      <c r="A271" s="32">
        <f t="shared" si="12"/>
        <v>0</v>
      </c>
      <c r="B271" s="32">
        <f t="shared" si="13"/>
        <v>0</v>
      </c>
      <c r="C271" s="32">
        <f t="shared" si="14"/>
        <v>0</v>
      </c>
      <c r="D271" s="27">
        <v>260</v>
      </c>
      <c r="E271" s="31"/>
    </row>
    <row r="272" spans="1:5" x14ac:dyDescent="0.25">
      <c r="A272" s="32">
        <f t="shared" si="12"/>
        <v>0</v>
      </c>
      <c r="B272" s="32">
        <f t="shared" si="13"/>
        <v>0</v>
      </c>
      <c r="C272" s="32">
        <f t="shared" si="14"/>
        <v>0</v>
      </c>
      <c r="D272" s="27">
        <v>261</v>
      </c>
      <c r="E272" s="31"/>
    </row>
    <row r="273" spans="1:5" x14ac:dyDescent="0.25">
      <c r="A273" s="32">
        <f t="shared" si="12"/>
        <v>0</v>
      </c>
      <c r="B273" s="32">
        <f t="shared" si="13"/>
        <v>0</v>
      </c>
      <c r="C273" s="32">
        <f t="shared" si="14"/>
        <v>0</v>
      </c>
      <c r="D273" s="27">
        <v>262</v>
      </c>
      <c r="E273" s="31"/>
    </row>
    <row r="274" spans="1:5" x14ac:dyDescent="0.25">
      <c r="A274" s="32">
        <f t="shared" si="12"/>
        <v>0</v>
      </c>
      <c r="B274" s="32">
        <f t="shared" si="13"/>
        <v>0</v>
      </c>
      <c r="C274" s="32">
        <f t="shared" si="14"/>
        <v>0</v>
      </c>
      <c r="D274" s="27">
        <v>263</v>
      </c>
      <c r="E274" s="31"/>
    </row>
    <row r="275" spans="1:5" x14ac:dyDescent="0.25">
      <c r="A275" s="32">
        <f t="shared" si="12"/>
        <v>0</v>
      </c>
      <c r="B275" s="32">
        <f t="shared" si="13"/>
        <v>0</v>
      </c>
      <c r="C275" s="32">
        <f t="shared" si="14"/>
        <v>0</v>
      </c>
      <c r="D275" s="27">
        <v>264</v>
      </c>
      <c r="E275" s="31"/>
    </row>
    <row r="276" spans="1:5" x14ac:dyDescent="0.25">
      <c r="A276" s="32">
        <f t="shared" si="12"/>
        <v>0</v>
      </c>
      <c r="B276" s="32">
        <f t="shared" si="13"/>
        <v>0</v>
      </c>
      <c r="C276" s="32">
        <f t="shared" si="14"/>
        <v>0</v>
      </c>
      <c r="D276" s="27">
        <v>265</v>
      </c>
      <c r="E276" s="31"/>
    </row>
    <row r="277" spans="1:5" x14ac:dyDescent="0.25">
      <c r="A277" s="32">
        <f t="shared" si="12"/>
        <v>0</v>
      </c>
      <c r="B277" s="32">
        <f t="shared" si="13"/>
        <v>0</v>
      </c>
      <c r="C277" s="32">
        <f t="shared" si="14"/>
        <v>0</v>
      </c>
      <c r="D277" s="27">
        <v>266</v>
      </c>
      <c r="E277" s="31"/>
    </row>
    <row r="278" spans="1:5" x14ac:dyDescent="0.25">
      <c r="A278" s="32">
        <f t="shared" si="12"/>
        <v>0</v>
      </c>
      <c r="B278" s="32">
        <f t="shared" si="13"/>
        <v>0</v>
      </c>
      <c r="C278" s="32">
        <f t="shared" si="14"/>
        <v>0</v>
      </c>
      <c r="D278" s="27">
        <v>267</v>
      </c>
      <c r="E278" s="31"/>
    </row>
    <row r="279" spans="1:5" x14ac:dyDescent="0.25">
      <c r="A279" s="32">
        <f t="shared" si="12"/>
        <v>0</v>
      </c>
      <c r="B279" s="32">
        <f t="shared" si="13"/>
        <v>0</v>
      </c>
      <c r="C279" s="32">
        <f t="shared" si="14"/>
        <v>0</v>
      </c>
      <c r="D279" s="27">
        <v>268</v>
      </c>
      <c r="E279" s="31"/>
    </row>
    <row r="280" spans="1:5" x14ac:dyDescent="0.25">
      <c r="A280" s="32">
        <f t="shared" si="12"/>
        <v>0</v>
      </c>
      <c r="B280" s="32">
        <f t="shared" si="13"/>
        <v>0</v>
      </c>
      <c r="C280" s="32">
        <f t="shared" si="14"/>
        <v>0</v>
      </c>
      <c r="D280" s="27">
        <v>269</v>
      </c>
      <c r="E280" s="31"/>
    </row>
    <row r="281" spans="1:5" x14ac:dyDescent="0.25">
      <c r="A281" s="32">
        <f t="shared" si="12"/>
        <v>0</v>
      </c>
      <c r="B281" s="32">
        <f t="shared" si="13"/>
        <v>0</v>
      </c>
      <c r="C281" s="32">
        <f t="shared" si="14"/>
        <v>0</v>
      </c>
      <c r="D281" s="27">
        <v>270</v>
      </c>
      <c r="E281" s="31"/>
    </row>
    <row r="282" spans="1:5" x14ac:dyDescent="0.25">
      <c r="A282" s="32">
        <f t="shared" si="12"/>
        <v>0</v>
      </c>
      <c r="B282" s="32">
        <f t="shared" si="13"/>
        <v>0</v>
      </c>
      <c r="C282" s="32">
        <f t="shared" si="14"/>
        <v>0</v>
      </c>
      <c r="D282" s="27">
        <v>271</v>
      </c>
      <c r="E282" s="31"/>
    </row>
    <row r="283" spans="1:5" x14ac:dyDescent="0.25">
      <c r="A283" s="32">
        <f t="shared" si="12"/>
        <v>0</v>
      </c>
      <c r="B283" s="32">
        <f t="shared" si="13"/>
        <v>0</v>
      </c>
      <c r="C283" s="32">
        <f t="shared" si="14"/>
        <v>0</v>
      </c>
      <c r="D283" s="27">
        <v>272</v>
      </c>
      <c r="E283" s="31"/>
    </row>
    <row r="284" spans="1:5" x14ac:dyDescent="0.25">
      <c r="A284" s="32">
        <f t="shared" si="12"/>
        <v>0</v>
      </c>
      <c r="B284" s="32">
        <f t="shared" si="13"/>
        <v>0</v>
      </c>
      <c r="C284" s="32">
        <f t="shared" si="14"/>
        <v>0</v>
      </c>
      <c r="D284" s="27">
        <v>273</v>
      </c>
      <c r="E284" s="31"/>
    </row>
    <row r="285" spans="1:5" x14ac:dyDescent="0.25">
      <c r="A285" s="32">
        <f t="shared" si="12"/>
        <v>0</v>
      </c>
      <c r="B285" s="32">
        <f t="shared" si="13"/>
        <v>0</v>
      </c>
      <c r="C285" s="32">
        <f t="shared" si="14"/>
        <v>0</v>
      </c>
      <c r="D285" s="27">
        <v>274</v>
      </c>
      <c r="E285" s="31"/>
    </row>
    <row r="286" spans="1:5" x14ac:dyDescent="0.25">
      <c r="A286" s="32">
        <f t="shared" si="12"/>
        <v>0</v>
      </c>
      <c r="B286" s="32">
        <f t="shared" si="13"/>
        <v>0</v>
      </c>
      <c r="C286" s="32">
        <f t="shared" si="14"/>
        <v>0</v>
      </c>
      <c r="D286" s="27">
        <v>275</v>
      </c>
      <c r="E286" s="31"/>
    </row>
    <row r="287" spans="1:5" x14ac:dyDescent="0.25">
      <c r="A287" s="32">
        <f t="shared" si="12"/>
        <v>0</v>
      </c>
      <c r="B287" s="32">
        <f t="shared" si="13"/>
        <v>0</v>
      </c>
      <c r="C287" s="32">
        <f t="shared" si="14"/>
        <v>0</v>
      </c>
      <c r="D287" s="27">
        <v>276</v>
      </c>
      <c r="E287" s="31"/>
    </row>
    <row r="288" spans="1:5" x14ac:dyDescent="0.25">
      <c r="A288" s="32">
        <f t="shared" si="12"/>
        <v>0</v>
      </c>
      <c r="B288" s="32">
        <f t="shared" si="13"/>
        <v>0</v>
      </c>
      <c r="C288" s="32">
        <f t="shared" si="14"/>
        <v>0</v>
      </c>
      <c r="D288" s="27">
        <v>277</v>
      </c>
      <c r="E288" s="31"/>
    </row>
    <row r="289" spans="1:5" x14ac:dyDescent="0.25">
      <c r="A289" s="32">
        <f t="shared" si="12"/>
        <v>0</v>
      </c>
      <c r="B289" s="32">
        <f t="shared" si="13"/>
        <v>0</v>
      </c>
      <c r="C289" s="32">
        <f t="shared" si="14"/>
        <v>0</v>
      </c>
      <c r="D289" s="27">
        <v>278</v>
      </c>
      <c r="E289" s="31"/>
    </row>
    <row r="290" spans="1:5" x14ac:dyDescent="0.25">
      <c r="A290" s="32">
        <f t="shared" si="12"/>
        <v>0</v>
      </c>
      <c r="B290" s="32">
        <f t="shared" si="13"/>
        <v>0</v>
      </c>
      <c r="C290" s="32">
        <f t="shared" si="14"/>
        <v>0</v>
      </c>
      <c r="D290" s="27">
        <v>279</v>
      </c>
      <c r="E290" s="31"/>
    </row>
    <row r="291" spans="1:5" x14ac:dyDescent="0.25">
      <c r="A291" s="32">
        <f t="shared" si="12"/>
        <v>0</v>
      </c>
      <c r="B291" s="32">
        <f t="shared" si="13"/>
        <v>0</v>
      </c>
      <c r="C291" s="32">
        <f t="shared" si="14"/>
        <v>0</v>
      </c>
      <c r="D291" s="27">
        <v>280</v>
      </c>
      <c r="E291" s="31"/>
    </row>
    <row r="292" spans="1:5" x14ac:dyDescent="0.25">
      <c r="A292" s="32">
        <f t="shared" si="12"/>
        <v>0</v>
      </c>
      <c r="B292" s="32">
        <f t="shared" si="13"/>
        <v>0</v>
      </c>
      <c r="C292" s="32">
        <f t="shared" si="14"/>
        <v>0</v>
      </c>
      <c r="D292" s="27">
        <v>281</v>
      </c>
      <c r="E292" s="31"/>
    </row>
    <row r="293" spans="1:5" x14ac:dyDescent="0.25">
      <c r="A293" s="32">
        <f t="shared" si="12"/>
        <v>0</v>
      </c>
      <c r="B293" s="32">
        <f t="shared" si="13"/>
        <v>0</v>
      </c>
      <c r="C293" s="32">
        <f t="shared" si="14"/>
        <v>0</v>
      </c>
      <c r="D293" s="27">
        <v>282</v>
      </c>
      <c r="E293" s="31"/>
    </row>
    <row r="294" spans="1:5" x14ac:dyDescent="0.25">
      <c r="A294" s="32">
        <f t="shared" si="12"/>
        <v>0</v>
      </c>
      <c r="B294" s="32">
        <f t="shared" si="13"/>
        <v>0</v>
      </c>
      <c r="C294" s="32">
        <f t="shared" si="14"/>
        <v>0</v>
      </c>
      <c r="D294" s="27">
        <v>283</v>
      </c>
      <c r="E294" s="31"/>
    </row>
    <row r="295" spans="1:5" x14ac:dyDescent="0.25">
      <c r="A295" s="32">
        <f t="shared" si="12"/>
        <v>0</v>
      </c>
      <c r="B295" s="32">
        <f t="shared" si="13"/>
        <v>0</v>
      </c>
      <c r="C295" s="32">
        <f t="shared" si="14"/>
        <v>0</v>
      </c>
      <c r="D295" s="27">
        <v>284</v>
      </c>
      <c r="E295" s="31"/>
    </row>
    <row r="296" spans="1:5" x14ac:dyDescent="0.25">
      <c r="A296" s="32">
        <f t="shared" si="12"/>
        <v>0</v>
      </c>
      <c r="B296" s="32">
        <f t="shared" si="13"/>
        <v>0</v>
      </c>
      <c r="C296" s="32">
        <f t="shared" si="14"/>
        <v>0</v>
      </c>
      <c r="D296" s="27">
        <v>285</v>
      </c>
      <c r="E296" s="31"/>
    </row>
    <row r="297" spans="1:5" x14ac:dyDescent="0.25">
      <c r="A297" s="32">
        <f t="shared" si="12"/>
        <v>0</v>
      </c>
      <c r="B297" s="32">
        <f t="shared" si="13"/>
        <v>0</v>
      </c>
      <c r="C297" s="32">
        <f t="shared" si="14"/>
        <v>0</v>
      </c>
      <c r="D297" s="27">
        <v>286</v>
      </c>
      <c r="E297" s="31"/>
    </row>
    <row r="298" spans="1:5" x14ac:dyDescent="0.25">
      <c r="A298" s="32">
        <f t="shared" si="12"/>
        <v>0</v>
      </c>
      <c r="B298" s="32">
        <f t="shared" si="13"/>
        <v>0</v>
      </c>
      <c r="C298" s="32">
        <f t="shared" si="14"/>
        <v>0</v>
      </c>
      <c r="D298" s="27">
        <v>287</v>
      </c>
      <c r="E298" s="31"/>
    </row>
    <row r="299" spans="1:5" x14ac:dyDescent="0.25">
      <c r="A299" s="32">
        <f t="shared" si="12"/>
        <v>0</v>
      </c>
      <c r="B299" s="32">
        <f t="shared" si="13"/>
        <v>0</v>
      </c>
      <c r="C299" s="32">
        <f t="shared" si="14"/>
        <v>0</v>
      </c>
      <c r="D299" s="27">
        <v>288</v>
      </c>
      <c r="E299" s="31"/>
    </row>
    <row r="300" spans="1:5" x14ac:dyDescent="0.25">
      <c r="A300" s="32">
        <f t="shared" si="12"/>
        <v>0</v>
      </c>
      <c r="B300" s="32">
        <f t="shared" si="13"/>
        <v>0</v>
      </c>
      <c r="C300" s="32">
        <f t="shared" si="14"/>
        <v>0</v>
      </c>
      <c r="D300" s="27">
        <v>289</v>
      </c>
      <c r="E300" s="31"/>
    </row>
    <row r="301" spans="1:5" x14ac:dyDescent="0.25">
      <c r="A301" s="32">
        <f t="shared" si="12"/>
        <v>0</v>
      </c>
      <c r="B301" s="32">
        <f t="shared" si="13"/>
        <v>0</v>
      </c>
      <c r="C301" s="32">
        <f t="shared" si="14"/>
        <v>0</v>
      </c>
      <c r="D301" s="27">
        <v>290</v>
      </c>
      <c r="E301" s="31"/>
    </row>
    <row r="302" spans="1:5" x14ac:dyDescent="0.25">
      <c r="A302" s="32">
        <f t="shared" si="12"/>
        <v>0</v>
      </c>
      <c r="B302" s="32">
        <f t="shared" si="13"/>
        <v>0</v>
      </c>
      <c r="C302" s="32">
        <f t="shared" si="14"/>
        <v>0</v>
      </c>
      <c r="D302" s="27">
        <v>291</v>
      </c>
      <c r="E302" s="31"/>
    </row>
    <row r="303" spans="1:5" x14ac:dyDescent="0.25">
      <c r="A303" s="32">
        <f t="shared" si="12"/>
        <v>0</v>
      </c>
      <c r="B303" s="32">
        <f t="shared" si="13"/>
        <v>0</v>
      </c>
      <c r="C303" s="32">
        <f t="shared" si="14"/>
        <v>0</v>
      </c>
      <c r="D303" s="27">
        <v>292</v>
      </c>
      <c r="E303" s="31"/>
    </row>
    <row r="304" spans="1:5" x14ac:dyDescent="0.25">
      <c r="A304" s="32">
        <f t="shared" si="12"/>
        <v>0</v>
      </c>
      <c r="B304" s="32">
        <f t="shared" si="13"/>
        <v>0</v>
      </c>
      <c r="C304" s="32">
        <f t="shared" si="14"/>
        <v>0</v>
      </c>
      <c r="D304" s="27">
        <v>293</v>
      </c>
      <c r="E304" s="31"/>
    </row>
    <row r="305" spans="1:5" x14ac:dyDescent="0.25">
      <c r="A305" s="32">
        <f t="shared" si="12"/>
        <v>0</v>
      </c>
      <c r="B305" s="32">
        <f t="shared" si="13"/>
        <v>0</v>
      </c>
      <c r="C305" s="32">
        <f t="shared" si="14"/>
        <v>0</v>
      </c>
      <c r="D305" s="27">
        <v>294</v>
      </c>
      <c r="E305" s="31"/>
    </row>
    <row r="306" spans="1:5" x14ac:dyDescent="0.25">
      <c r="A306" s="32">
        <f t="shared" si="12"/>
        <v>0</v>
      </c>
      <c r="B306" s="32">
        <f t="shared" si="13"/>
        <v>0</v>
      </c>
      <c r="C306" s="32">
        <f t="shared" si="14"/>
        <v>0</v>
      </c>
      <c r="D306" s="27">
        <v>295</v>
      </c>
      <c r="E306" s="31"/>
    </row>
    <row r="307" spans="1:5" x14ac:dyDescent="0.25">
      <c r="A307" s="32">
        <f t="shared" si="12"/>
        <v>0</v>
      </c>
      <c r="B307" s="32">
        <f t="shared" si="13"/>
        <v>0</v>
      </c>
      <c r="C307" s="32">
        <f t="shared" si="14"/>
        <v>0</v>
      </c>
      <c r="D307" s="27">
        <v>296</v>
      </c>
      <c r="E307" s="31"/>
    </row>
    <row r="308" spans="1:5" x14ac:dyDescent="0.25">
      <c r="A308" s="32">
        <f t="shared" si="12"/>
        <v>0</v>
      </c>
      <c r="B308" s="32">
        <f t="shared" si="13"/>
        <v>0</v>
      </c>
      <c r="C308" s="32">
        <f t="shared" si="14"/>
        <v>0</v>
      </c>
      <c r="D308" s="27">
        <v>297</v>
      </c>
      <c r="E308" s="31"/>
    </row>
    <row r="309" spans="1:5" x14ac:dyDescent="0.25">
      <c r="A309" s="32">
        <f t="shared" si="12"/>
        <v>0</v>
      </c>
      <c r="B309" s="32">
        <f t="shared" si="13"/>
        <v>0</v>
      </c>
      <c r="C309" s="32">
        <f t="shared" si="14"/>
        <v>0</v>
      </c>
      <c r="D309" s="27">
        <v>298</v>
      </c>
      <c r="E309" s="31"/>
    </row>
    <row r="310" spans="1:5" x14ac:dyDescent="0.25">
      <c r="A310" s="32">
        <f t="shared" si="12"/>
        <v>0</v>
      </c>
      <c r="B310" s="32">
        <f t="shared" si="13"/>
        <v>0</v>
      </c>
      <c r="C310" s="32">
        <f t="shared" si="14"/>
        <v>0</v>
      </c>
      <c r="D310" s="27">
        <v>299</v>
      </c>
      <c r="E310" s="31"/>
    </row>
    <row r="311" spans="1:5" x14ac:dyDescent="0.25">
      <c r="A311" s="32">
        <f t="shared" si="12"/>
        <v>0</v>
      </c>
      <c r="B311" s="32">
        <f t="shared" si="13"/>
        <v>0</v>
      </c>
      <c r="C311" s="32">
        <f t="shared" si="14"/>
        <v>0</v>
      </c>
      <c r="D311" s="27">
        <v>300</v>
      </c>
      <c r="E311" s="31"/>
    </row>
    <row r="312" spans="1:5" x14ac:dyDescent="0.25">
      <c r="A312" s="32">
        <f t="shared" si="12"/>
        <v>0</v>
      </c>
      <c r="B312" s="32">
        <f t="shared" si="13"/>
        <v>0</v>
      </c>
      <c r="C312" s="32">
        <f t="shared" si="14"/>
        <v>0</v>
      </c>
      <c r="D312" s="27">
        <v>301</v>
      </c>
      <c r="E312" s="31"/>
    </row>
    <row r="313" spans="1:5" x14ac:dyDescent="0.25">
      <c r="A313" s="32">
        <f t="shared" si="12"/>
        <v>0</v>
      </c>
      <c r="B313" s="32">
        <f t="shared" si="13"/>
        <v>0</v>
      </c>
      <c r="C313" s="32">
        <f t="shared" si="14"/>
        <v>0</v>
      </c>
      <c r="D313" s="27">
        <v>302</v>
      </c>
      <c r="E313" s="31"/>
    </row>
    <row r="314" spans="1:5" x14ac:dyDescent="0.25">
      <c r="A314" s="32">
        <f t="shared" si="12"/>
        <v>0</v>
      </c>
      <c r="B314" s="32">
        <f t="shared" si="13"/>
        <v>0</v>
      </c>
      <c r="C314" s="32">
        <f t="shared" si="14"/>
        <v>0</v>
      </c>
      <c r="D314" s="27">
        <v>303</v>
      </c>
      <c r="E314" s="31"/>
    </row>
    <row r="315" spans="1:5" x14ac:dyDescent="0.25">
      <c r="A315" s="32">
        <f t="shared" si="12"/>
        <v>0</v>
      </c>
      <c r="B315" s="32">
        <f t="shared" si="13"/>
        <v>0</v>
      </c>
      <c r="C315" s="32">
        <f t="shared" si="14"/>
        <v>0</v>
      </c>
      <c r="D315" s="27">
        <v>304</v>
      </c>
      <c r="E315" s="31"/>
    </row>
    <row r="316" spans="1:5" x14ac:dyDescent="0.25">
      <c r="A316" s="32">
        <f t="shared" si="12"/>
        <v>0</v>
      </c>
      <c r="B316" s="32">
        <f t="shared" si="13"/>
        <v>0</v>
      </c>
      <c r="C316" s="32">
        <f t="shared" si="14"/>
        <v>0</v>
      </c>
      <c r="D316" s="27">
        <v>305</v>
      </c>
      <c r="E316" s="31"/>
    </row>
    <row r="317" spans="1:5" x14ac:dyDescent="0.25">
      <c r="A317" s="32">
        <f t="shared" si="12"/>
        <v>0</v>
      </c>
      <c r="B317" s="32">
        <f t="shared" si="13"/>
        <v>0</v>
      </c>
      <c r="C317" s="32">
        <f t="shared" si="14"/>
        <v>0</v>
      </c>
      <c r="D317" s="27">
        <v>306</v>
      </c>
      <c r="E317" s="31"/>
    </row>
    <row r="318" spans="1:5" x14ac:dyDescent="0.25">
      <c r="A318" s="32">
        <f t="shared" si="12"/>
        <v>0</v>
      </c>
      <c r="B318" s="32">
        <f t="shared" si="13"/>
        <v>0</v>
      </c>
      <c r="C318" s="32">
        <f t="shared" si="14"/>
        <v>0</v>
      </c>
      <c r="D318" s="27">
        <v>307</v>
      </c>
      <c r="E318" s="31"/>
    </row>
    <row r="319" spans="1:5" x14ac:dyDescent="0.25">
      <c r="A319" s="32">
        <f t="shared" si="12"/>
        <v>0</v>
      </c>
      <c r="B319" s="32">
        <f t="shared" si="13"/>
        <v>0</v>
      </c>
      <c r="C319" s="32">
        <f t="shared" si="14"/>
        <v>0</v>
      </c>
      <c r="D319" s="27">
        <v>308</v>
      </c>
      <c r="E319" s="31"/>
    </row>
    <row r="320" spans="1:5" x14ac:dyDescent="0.25">
      <c r="A320" s="32">
        <f t="shared" si="12"/>
        <v>0</v>
      </c>
      <c r="B320" s="32">
        <f t="shared" si="13"/>
        <v>0</v>
      </c>
      <c r="C320" s="32">
        <f t="shared" si="14"/>
        <v>0</v>
      </c>
      <c r="D320" s="27">
        <v>309</v>
      </c>
      <c r="E320" s="31"/>
    </row>
    <row r="321" spans="1:5" x14ac:dyDescent="0.25">
      <c r="A321" s="32">
        <f t="shared" si="12"/>
        <v>0</v>
      </c>
      <c r="B321" s="32">
        <f t="shared" si="13"/>
        <v>0</v>
      </c>
      <c r="C321" s="32">
        <f t="shared" si="14"/>
        <v>0</v>
      </c>
      <c r="D321" s="27">
        <v>310</v>
      </c>
      <c r="E321" s="31"/>
    </row>
    <row r="322" spans="1:5" x14ac:dyDescent="0.25">
      <c r="A322" s="32">
        <f t="shared" si="12"/>
        <v>0</v>
      </c>
      <c r="B322" s="32">
        <f t="shared" si="13"/>
        <v>0</v>
      </c>
      <c r="C322" s="32">
        <f t="shared" si="14"/>
        <v>0</v>
      </c>
      <c r="D322" s="27">
        <v>311</v>
      </c>
      <c r="E322" s="31"/>
    </row>
    <row r="323" spans="1:5" x14ac:dyDescent="0.25">
      <c r="A323" s="32">
        <f t="shared" si="12"/>
        <v>0</v>
      </c>
      <c r="B323" s="32">
        <f t="shared" si="13"/>
        <v>0</v>
      </c>
      <c r="C323" s="32">
        <f t="shared" si="14"/>
        <v>0</v>
      </c>
      <c r="D323" s="27">
        <v>312</v>
      </c>
      <c r="E323" s="31"/>
    </row>
    <row r="324" spans="1:5" x14ac:dyDescent="0.25">
      <c r="A324" s="32">
        <f t="shared" si="12"/>
        <v>0</v>
      </c>
      <c r="B324" s="32">
        <f t="shared" si="13"/>
        <v>0</v>
      </c>
      <c r="C324" s="32">
        <f t="shared" si="14"/>
        <v>0</v>
      </c>
      <c r="D324" s="27">
        <v>313</v>
      </c>
      <c r="E324" s="31"/>
    </row>
    <row r="325" spans="1:5" x14ac:dyDescent="0.25">
      <c r="A325" s="32">
        <f t="shared" si="12"/>
        <v>0</v>
      </c>
      <c r="B325" s="32">
        <f t="shared" si="13"/>
        <v>0</v>
      </c>
      <c r="C325" s="32">
        <f t="shared" si="14"/>
        <v>0</v>
      </c>
      <c r="D325" s="27">
        <v>314</v>
      </c>
      <c r="E325" s="31"/>
    </row>
    <row r="326" spans="1:5" x14ac:dyDescent="0.25">
      <c r="A326" s="32">
        <f t="shared" si="12"/>
        <v>0</v>
      </c>
      <c r="B326" s="32">
        <f t="shared" si="13"/>
        <v>0</v>
      </c>
      <c r="C326" s="32">
        <f t="shared" si="14"/>
        <v>0</v>
      </c>
      <c r="D326" s="27">
        <v>315</v>
      </c>
      <c r="E326" s="31"/>
    </row>
    <row r="327" spans="1:5" x14ac:dyDescent="0.25">
      <c r="A327" s="32">
        <f t="shared" si="12"/>
        <v>0</v>
      </c>
      <c r="B327" s="32">
        <f t="shared" si="13"/>
        <v>0</v>
      </c>
      <c r="C327" s="32">
        <f t="shared" si="14"/>
        <v>0</v>
      </c>
      <c r="D327" s="27">
        <v>316</v>
      </c>
      <c r="E327" s="31"/>
    </row>
    <row r="328" spans="1:5" x14ac:dyDescent="0.25">
      <c r="A328" s="32">
        <f t="shared" si="12"/>
        <v>0</v>
      </c>
      <c r="B328" s="32">
        <f t="shared" si="13"/>
        <v>0</v>
      </c>
      <c r="C328" s="32">
        <f t="shared" si="14"/>
        <v>0</v>
      </c>
      <c r="D328" s="27">
        <v>317</v>
      </c>
      <c r="E328" s="31"/>
    </row>
    <row r="329" spans="1:5" x14ac:dyDescent="0.25">
      <c r="A329" s="32">
        <f t="shared" si="12"/>
        <v>0</v>
      </c>
      <c r="B329" s="32">
        <f t="shared" si="13"/>
        <v>0</v>
      </c>
      <c r="C329" s="32">
        <f t="shared" si="14"/>
        <v>0</v>
      </c>
      <c r="D329" s="27">
        <v>318</v>
      </c>
      <c r="E329" s="31"/>
    </row>
    <row r="330" spans="1:5" x14ac:dyDescent="0.25">
      <c r="A330" s="32">
        <f t="shared" si="12"/>
        <v>0</v>
      </c>
      <c r="B330" s="32">
        <f t="shared" si="13"/>
        <v>0</v>
      </c>
      <c r="C330" s="32">
        <f t="shared" si="14"/>
        <v>0</v>
      </c>
      <c r="D330" s="27">
        <v>319</v>
      </c>
      <c r="E330" s="31"/>
    </row>
    <row r="331" spans="1:5" x14ac:dyDescent="0.25">
      <c r="A331" s="32">
        <f t="shared" si="12"/>
        <v>0</v>
      </c>
      <c r="B331" s="32">
        <f t="shared" si="13"/>
        <v>0</v>
      </c>
      <c r="C331" s="32">
        <f t="shared" si="14"/>
        <v>0</v>
      </c>
      <c r="D331" s="27">
        <v>320</v>
      </c>
      <c r="E331" s="31"/>
    </row>
    <row r="332" spans="1:5" x14ac:dyDescent="0.25">
      <c r="A332" s="32">
        <f t="shared" ref="A332:A371" si="15">A331-C332-E332</f>
        <v>0</v>
      </c>
      <c r="B332" s="32">
        <f t="shared" ref="B332:B371" si="16">A331*$B$2/12</f>
        <v>0</v>
      </c>
      <c r="C332" s="32">
        <f t="shared" ref="C332:C371" si="17">MIN(A331,$B$7-B332)</f>
        <v>0</v>
      </c>
      <c r="D332" s="27">
        <v>321</v>
      </c>
      <c r="E332" s="31"/>
    </row>
    <row r="333" spans="1:5" x14ac:dyDescent="0.25">
      <c r="A333" s="32">
        <f t="shared" si="15"/>
        <v>0</v>
      </c>
      <c r="B333" s="32">
        <f t="shared" si="16"/>
        <v>0</v>
      </c>
      <c r="C333" s="32">
        <f t="shared" si="17"/>
        <v>0</v>
      </c>
      <c r="D333" s="27">
        <v>322</v>
      </c>
      <c r="E333" s="31"/>
    </row>
    <row r="334" spans="1:5" x14ac:dyDescent="0.25">
      <c r="A334" s="32">
        <f t="shared" si="15"/>
        <v>0</v>
      </c>
      <c r="B334" s="32">
        <f t="shared" si="16"/>
        <v>0</v>
      </c>
      <c r="C334" s="32">
        <f t="shared" si="17"/>
        <v>0</v>
      </c>
      <c r="D334" s="27">
        <v>323</v>
      </c>
      <c r="E334" s="31"/>
    </row>
    <row r="335" spans="1:5" x14ac:dyDescent="0.25">
      <c r="A335" s="32">
        <f t="shared" si="15"/>
        <v>0</v>
      </c>
      <c r="B335" s="32">
        <f t="shared" si="16"/>
        <v>0</v>
      </c>
      <c r="C335" s="32">
        <f t="shared" si="17"/>
        <v>0</v>
      </c>
      <c r="D335" s="27">
        <v>324</v>
      </c>
      <c r="E335" s="31"/>
    </row>
    <row r="336" spans="1:5" x14ac:dyDescent="0.25">
      <c r="A336" s="32">
        <f t="shared" si="15"/>
        <v>0</v>
      </c>
      <c r="B336" s="32">
        <f t="shared" si="16"/>
        <v>0</v>
      </c>
      <c r="C336" s="32">
        <f t="shared" si="17"/>
        <v>0</v>
      </c>
      <c r="D336" s="27">
        <v>325</v>
      </c>
      <c r="E336" s="31"/>
    </row>
    <row r="337" spans="1:5" x14ac:dyDescent="0.25">
      <c r="A337" s="32">
        <f t="shared" si="15"/>
        <v>0</v>
      </c>
      <c r="B337" s="32">
        <f t="shared" si="16"/>
        <v>0</v>
      </c>
      <c r="C337" s="32">
        <f t="shared" si="17"/>
        <v>0</v>
      </c>
      <c r="D337" s="27">
        <v>326</v>
      </c>
      <c r="E337" s="31"/>
    </row>
    <row r="338" spans="1:5" x14ac:dyDescent="0.25">
      <c r="A338" s="32">
        <f t="shared" si="15"/>
        <v>0</v>
      </c>
      <c r="B338" s="32">
        <f t="shared" si="16"/>
        <v>0</v>
      </c>
      <c r="C338" s="32">
        <f t="shared" si="17"/>
        <v>0</v>
      </c>
      <c r="D338" s="27">
        <v>327</v>
      </c>
      <c r="E338" s="31"/>
    </row>
    <row r="339" spans="1:5" x14ac:dyDescent="0.25">
      <c r="A339" s="32">
        <f t="shared" si="15"/>
        <v>0</v>
      </c>
      <c r="B339" s="32">
        <f t="shared" si="16"/>
        <v>0</v>
      </c>
      <c r="C339" s="32">
        <f t="shared" si="17"/>
        <v>0</v>
      </c>
      <c r="D339" s="27">
        <v>328</v>
      </c>
      <c r="E339" s="31"/>
    </row>
    <row r="340" spans="1:5" x14ac:dyDescent="0.25">
      <c r="A340" s="32">
        <f t="shared" si="15"/>
        <v>0</v>
      </c>
      <c r="B340" s="32">
        <f t="shared" si="16"/>
        <v>0</v>
      </c>
      <c r="C340" s="32">
        <f t="shared" si="17"/>
        <v>0</v>
      </c>
      <c r="D340" s="27">
        <v>329</v>
      </c>
      <c r="E340" s="31"/>
    </row>
    <row r="341" spans="1:5" x14ac:dyDescent="0.25">
      <c r="A341" s="32">
        <f t="shared" si="15"/>
        <v>0</v>
      </c>
      <c r="B341" s="32">
        <f t="shared" si="16"/>
        <v>0</v>
      </c>
      <c r="C341" s="32">
        <f t="shared" si="17"/>
        <v>0</v>
      </c>
      <c r="D341" s="27">
        <v>330</v>
      </c>
      <c r="E341" s="31"/>
    </row>
    <row r="342" spans="1:5" x14ac:dyDescent="0.25">
      <c r="A342" s="32">
        <f t="shared" si="15"/>
        <v>0</v>
      </c>
      <c r="B342" s="32">
        <f t="shared" si="16"/>
        <v>0</v>
      </c>
      <c r="C342" s="32">
        <f t="shared" si="17"/>
        <v>0</v>
      </c>
      <c r="D342" s="27">
        <v>331</v>
      </c>
      <c r="E342" s="31"/>
    </row>
    <row r="343" spans="1:5" x14ac:dyDescent="0.25">
      <c r="A343" s="32">
        <f t="shared" si="15"/>
        <v>0</v>
      </c>
      <c r="B343" s="32">
        <f t="shared" si="16"/>
        <v>0</v>
      </c>
      <c r="C343" s="32">
        <f t="shared" si="17"/>
        <v>0</v>
      </c>
      <c r="D343" s="27">
        <v>332</v>
      </c>
      <c r="E343" s="31"/>
    </row>
    <row r="344" spans="1:5" x14ac:dyDescent="0.25">
      <c r="A344" s="32">
        <f t="shared" si="15"/>
        <v>0</v>
      </c>
      <c r="B344" s="32">
        <f t="shared" si="16"/>
        <v>0</v>
      </c>
      <c r="C344" s="32">
        <f t="shared" si="17"/>
        <v>0</v>
      </c>
      <c r="D344" s="27">
        <v>333</v>
      </c>
      <c r="E344" s="31"/>
    </row>
    <row r="345" spans="1:5" x14ac:dyDescent="0.25">
      <c r="A345" s="32">
        <f t="shared" si="15"/>
        <v>0</v>
      </c>
      <c r="B345" s="32">
        <f t="shared" si="16"/>
        <v>0</v>
      </c>
      <c r="C345" s="32">
        <f t="shared" si="17"/>
        <v>0</v>
      </c>
      <c r="D345" s="27">
        <v>334</v>
      </c>
      <c r="E345" s="31"/>
    </row>
    <row r="346" spans="1:5" x14ac:dyDescent="0.25">
      <c r="A346" s="32">
        <f t="shared" si="15"/>
        <v>0</v>
      </c>
      <c r="B346" s="32">
        <f t="shared" si="16"/>
        <v>0</v>
      </c>
      <c r="C346" s="32">
        <f t="shared" si="17"/>
        <v>0</v>
      </c>
      <c r="D346" s="27">
        <v>335</v>
      </c>
      <c r="E346" s="31"/>
    </row>
    <row r="347" spans="1:5" x14ac:dyDescent="0.25">
      <c r="A347" s="32">
        <f t="shared" si="15"/>
        <v>0</v>
      </c>
      <c r="B347" s="32">
        <f t="shared" si="16"/>
        <v>0</v>
      </c>
      <c r="C347" s="32">
        <f t="shared" si="17"/>
        <v>0</v>
      </c>
      <c r="D347" s="27">
        <v>336</v>
      </c>
      <c r="E347" s="31"/>
    </row>
    <row r="348" spans="1:5" x14ac:dyDescent="0.25">
      <c r="A348" s="32">
        <f t="shared" si="15"/>
        <v>0</v>
      </c>
      <c r="B348" s="32">
        <f t="shared" si="16"/>
        <v>0</v>
      </c>
      <c r="C348" s="32">
        <f t="shared" si="17"/>
        <v>0</v>
      </c>
      <c r="D348" s="27">
        <v>337</v>
      </c>
      <c r="E348" s="31"/>
    </row>
    <row r="349" spans="1:5" x14ac:dyDescent="0.25">
      <c r="A349" s="32">
        <f t="shared" si="15"/>
        <v>0</v>
      </c>
      <c r="B349" s="32">
        <f t="shared" si="16"/>
        <v>0</v>
      </c>
      <c r="C349" s="32">
        <f t="shared" si="17"/>
        <v>0</v>
      </c>
      <c r="D349" s="27">
        <v>338</v>
      </c>
      <c r="E349" s="31"/>
    </row>
    <row r="350" spans="1:5" x14ac:dyDescent="0.25">
      <c r="A350" s="32">
        <f t="shared" si="15"/>
        <v>0</v>
      </c>
      <c r="B350" s="32">
        <f t="shared" si="16"/>
        <v>0</v>
      </c>
      <c r="C350" s="32">
        <f t="shared" si="17"/>
        <v>0</v>
      </c>
      <c r="D350" s="27">
        <v>339</v>
      </c>
      <c r="E350" s="31"/>
    </row>
    <row r="351" spans="1:5" x14ac:dyDescent="0.25">
      <c r="A351" s="32">
        <f t="shared" si="15"/>
        <v>0</v>
      </c>
      <c r="B351" s="32">
        <f t="shared" si="16"/>
        <v>0</v>
      </c>
      <c r="C351" s="32">
        <f t="shared" si="17"/>
        <v>0</v>
      </c>
      <c r="D351" s="27">
        <v>340</v>
      </c>
      <c r="E351" s="31"/>
    </row>
    <row r="352" spans="1:5" x14ac:dyDescent="0.25">
      <c r="A352" s="32">
        <f t="shared" si="15"/>
        <v>0</v>
      </c>
      <c r="B352" s="32">
        <f t="shared" si="16"/>
        <v>0</v>
      </c>
      <c r="C352" s="32">
        <f t="shared" si="17"/>
        <v>0</v>
      </c>
      <c r="D352" s="27">
        <v>341</v>
      </c>
      <c r="E352" s="31"/>
    </row>
    <row r="353" spans="1:5" x14ac:dyDescent="0.25">
      <c r="A353" s="32">
        <f t="shared" si="15"/>
        <v>0</v>
      </c>
      <c r="B353" s="32">
        <f t="shared" si="16"/>
        <v>0</v>
      </c>
      <c r="C353" s="32">
        <f t="shared" si="17"/>
        <v>0</v>
      </c>
      <c r="D353" s="27">
        <v>342</v>
      </c>
      <c r="E353" s="31"/>
    </row>
    <row r="354" spans="1:5" x14ac:dyDescent="0.25">
      <c r="A354" s="32">
        <f t="shared" si="15"/>
        <v>0</v>
      </c>
      <c r="B354" s="32">
        <f t="shared" si="16"/>
        <v>0</v>
      </c>
      <c r="C354" s="32">
        <f t="shared" si="17"/>
        <v>0</v>
      </c>
      <c r="D354" s="27">
        <v>343</v>
      </c>
      <c r="E354" s="31"/>
    </row>
    <row r="355" spans="1:5" x14ac:dyDescent="0.25">
      <c r="A355" s="32">
        <f t="shared" si="15"/>
        <v>0</v>
      </c>
      <c r="B355" s="32">
        <f t="shared" si="16"/>
        <v>0</v>
      </c>
      <c r="C355" s="32">
        <f t="shared" si="17"/>
        <v>0</v>
      </c>
      <c r="D355" s="27">
        <v>344</v>
      </c>
      <c r="E355" s="31"/>
    </row>
    <row r="356" spans="1:5" x14ac:dyDescent="0.25">
      <c r="A356" s="32">
        <f t="shared" si="15"/>
        <v>0</v>
      </c>
      <c r="B356" s="32">
        <f t="shared" si="16"/>
        <v>0</v>
      </c>
      <c r="C356" s="32">
        <f t="shared" si="17"/>
        <v>0</v>
      </c>
      <c r="D356" s="27">
        <v>345</v>
      </c>
      <c r="E356" s="31"/>
    </row>
    <row r="357" spans="1:5" x14ac:dyDescent="0.25">
      <c r="A357" s="32">
        <f t="shared" si="15"/>
        <v>0</v>
      </c>
      <c r="B357" s="32">
        <f t="shared" si="16"/>
        <v>0</v>
      </c>
      <c r="C357" s="32">
        <f t="shared" si="17"/>
        <v>0</v>
      </c>
      <c r="D357" s="27">
        <v>346</v>
      </c>
      <c r="E357" s="31"/>
    </row>
    <row r="358" spans="1:5" x14ac:dyDescent="0.25">
      <c r="A358" s="32">
        <f t="shared" si="15"/>
        <v>0</v>
      </c>
      <c r="B358" s="32">
        <f t="shared" si="16"/>
        <v>0</v>
      </c>
      <c r="C358" s="32">
        <f t="shared" si="17"/>
        <v>0</v>
      </c>
      <c r="D358" s="27">
        <v>347</v>
      </c>
      <c r="E358" s="31"/>
    </row>
    <row r="359" spans="1:5" x14ac:dyDescent="0.25">
      <c r="A359" s="32">
        <f t="shared" si="15"/>
        <v>0</v>
      </c>
      <c r="B359" s="32">
        <f t="shared" si="16"/>
        <v>0</v>
      </c>
      <c r="C359" s="32">
        <f t="shared" si="17"/>
        <v>0</v>
      </c>
      <c r="D359" s="27">
        <v>348</v>
      </c>
      <c r="E359" s="31"/>
    </row>
    <row r="360" spans="1:5" x14ac:dyDescent="0.25">
      <c r="A360" s="32">
        <f t="shared" si="15"/>
        <v>0</v>
      </c>
      <c r="B360" s="32">
        <f t="shared" si="16"/>
        <v>0</v>
      </c>
      <c r="C360" s="32">
        <f t="shared" si="17"/>
        <v>0</v>
      </c>
      <c r="D360" s="27">
        <v>349</v>
      </c>
      <c r="E360" s="31"/>
    </row>
    <row r="361" spans="1:5" x14ac:dyDescent="0.25">
      <c r="A361" s="32">
        <f t="shared" si="15"/>
        <v>0</v>
      </c>
      <c r="B361" s="32">
        <f t="shared" si="16"/>
        <v>0</v>
      </c>
      <c r="C361" s="32">
        <f t="shared" si="17"/>
        <v>0</v>
      </c>
      <c r="D361" s="27">
        <v>350</v>
      </c>
      <c r="E361" s="31"/>
    </row>
    <row r="362" spans="1:5" x14ac:dyDescent="0.25">
      <c r="A362" s="32">
        <f t="shared" si="15"/>
        <v>0</v>
      </c>
      <c r="B362" s="32">
        <f t="shared" si="16"/>
        <v>0</v>
      </c>
      <c r="C362" s="32">
        <f t="shared" si="17"/>
        <v>0</v>
      </c>
      <c r="D362" s="27">
        <v>351</v>
      </c>
      <c r="E362" s="31"/>
    </row>
    <row r="363" spans="1:5" x14ac:dyDescent="0.25">
      <c r="A363" s="32">
        <f t="shared" si="15"/>
        <v>0</v>
      </c>
      <c r="B363" s="32">
        <f t="shared" si="16"/>
        <v>0</v>
      </c>
      <c r="C363" s="32">
        <f t="shared" si="17"/>
        <v>0</v>
      </c>
      <c r="D363" s="27">
        <v>352</v>
      </c>
      <c r="E363" s="31"/>
    </row>
    <row r="364" spans="1:5" x14ac:dyDescent="0.25">
      <c r="A364" s="32">
        <f t="shared" si="15"/>
        <v>0</v>
      </c>
      <c r="B364" s="32">
        <f t="shared" si="16"/>
        <v>0</v>
      </c>
      <c r="C364" s="32">
        <f t="shared" si="17"/>
        <v>0</v>
      </c>
      <c r="D364" s="27">
        <v>353</v>
      </c>
      <c r="E364" s="31"/>
    </row>
    <row r="365" spans="1:5" x14ac:dyDescent="0.25">
      <c r="A365" s="32">
        <f t="shared" si="15"/>
        <v>0</v>
      </c>
      <c r="B365" s="32">
        <f t="shared" si="16"/>
        <v>0</v>
      </c>
      <c r="C365" s="32">
        <f t="shared" si="17"/>
        <v>0</v>
      </c>
      <c r="D365" s="27">
        <v>354</v>
      </c>
      <c r="E365" s="31"/>
    </row>
    <row r="366" spans="1:5" x14ac:dyDescent="0.25">
      <c r="A366" s="32">
        <f t="shared" si="15"/>
        <v>0</v>
      </c>
      <c r="B366" s="32">
        <f t="shared" si="16"/>
        <v>0</v>
      </c>
      <c r="C366" s="32">
        <f t="shared" si="17"/>
        <v>0</v>
      </c>
      <c r="D366" s="27">
        <v>355</v>
      </c>
      <c r="E366" s="31"/>
    </row>
    <row r="367" spans="1:5" x14ac:dyDescent="0.25">
      <c r="A367" s="32">
        <f t="shared" si="15"/>
        <v>0</v>
      </c>
      <c r="B367" s="32">
        <f t="shared" si="16"/>
        <v>0</v>
      </c>
      <c r="C367" s="32">
        <f t="shared" si="17"/>
        <v>0</v>
      </c>
      <c r="D367" s="27">
        <v>356</v>
      </c>
      <c r="E367" s="31"/>
    </row>
    <row r="368" spans="1:5" x14ac:dyDescent="0.25">
      <c r="A368" s="32">
        <f t="shared" si="15"/>
        <v>0</v>
      </c>
      <c r="B368" s="32">
        <f t="shared" si="16"/>
        <v>0</v>
      </c>
      <c r="C368" s="32">
        <f t="shared" si="17"/>
        <v>0</v>
      </c>
      <c r="D368" s="27">
        <v>357</v>
      </c>
      <c r="E368" s="31"/>
    </row>
    <row r="369" spans="1:5" x14ac:dyDescent="0.25">
      <c r="A369" s="32">
        <f t="shared" si="15"/>
        <v>0</v>
      </c>
      <c r="B369" s="32">
        <f t="shared" si="16"/>
        <v>0</v>
      </c>
      <c r="C369" s="32">
        <f t="shared" si="17"/>
        <v>0</v>
      </c>
      <c r="D369" s="27">
        <v>358</v>
      </c>
      <c r="E369" s="31"/>
    </row>
    <row r="370" spans="1:5" x14ac:dyDescent="0.25">
      <c r="A370" s="32">
        <f t="shared" si="15"/>
        <v>0</v>
      </c>
      <c r="B370" s="32">
        <f t="shared" si="16"/>
        <v>0</v>
      </c>
      <c r="C370" s="32">
        <f t="shared" si="17"/>
        <v>0</v>
      </c>
      <c r="D370" s="27">
        <v>359</v>
      </c>
      <c r="E370" s="31"/>
    </row>
    <row r="371" spans="1:5" x14ac:dyDescent="0.25">
      <c r="A371" s="32">
        <f t="shared" si="15"/>
        <v>0</v>
      </c>
      <c r="B371" s="32">
        <f t="shared" si="16"/>
        <v>0</v>
      </c>
      <c r="C371" s="32">
        <f t="shared" si="17"/>
        <v>0</v>
      </c>
      <c r="D371" s="27">
        <v>360</v>
      </c>
      <c r="E371" s="31"/>
    </row>
  </sheetData>
  <printOptions gridLines="1" gridLinesSet="0"/>
  <pageMargins left="0.7" right="0.7" top="0.75" bottom="0.75" header="0.5" footer="0.5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Working Budget</vt:lpstr>
      <vt:lpstr>Projections</vt:lpstr>
      <vt:lpstr>Capital Budget</vt:lpstr>
      <vt:lpstr>Balance Sheet Projections</vt:lpstr>
      <vt:lpstr>FSA-Mortgage</vt:lpstr>
      <vt:lpstr>Trad-Mortgage</vt:lpstr>
      <vt:lpstr>Operating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</dc:creator>
  <cp:lastModifiedBy>Sam Smith</cp:lastModifiedBy>
  <dcterms:created xsi:type="dcterms:W3CDTF">2018-01-18T17:13:25Z</dcterms:created>
  <dcterms:modified xsi:type="dcterms:W3CDTF">2022-06-07T18:37:23Z</dcterms:modified>
</cp:coreProperties>
</file>